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960" windowHeight="9060" tabRatio="446" activeTab="1"/>
  </bookViews>
  <sheets>
    <sheet name="Totals" sheetId="1" r:id="rId1"/>
    <sheet name="BOM-Cameraboard" sheetId="2" r:id="rId2"/>
    <sheet name="BOM-LSMotherboard" sheetId="3" r:id="rId3"/>
    <sheet name="BOM-LSSquare" sheetId="4" r:id="rId4"/>
    <sheet name="BOM-LSPulse" sheetId="5" state="hidden" r:id="rId5"/>
  </sheets>
  <definedNames/>
  <calcPr fullCalcOnLoad="1"/>
</workbook>
</file>

<file path=xl/sharedStrings.xml><?xml version="1.0" encoding="utf-8"?>
<sst xmlns="http://schemas.openxmlformats.org/spreadsheetml/2006/main" count="887" uniqueCount="336">
  <si>
    <t>What?</t>
  </si>
  <si>
    <t>Price each</t>
  </si>
  <si>
    <t>Count</t>
  </si>
  <si>
    <t>Price total</t>
  </si>
  <si>
    <t>Total</t>
  </si>
  <si>
    <t>Thereof iC-Haus</t>
  </si>
  <si>
    <t>Thereof in stock (do not order)</t>
  </si>
  <si>
    <t>Thereof Digi-Key</t>
  </si>
  <si>
    <t>All prices in EUR.</t>
  </si>
  <si>
    <t>Bill of Materials for Camera Board</t>
  </si>
  <si>
    <t>Remarks</t>
  </si>
  <si>
    <t>Part</t>
  </si>
  <si>
    <t>Cnt</t>
  </si>
  <si>
    <t>Layer</t>
  </si>
  <si>
    <t>Techn</t>
  </si>
  <si>
    <t>Value</t>
  </si>
  <si>
    <t>Tol</t>
  </si>
  <si>
    <t>Device</t>
  </si>
  <si>
    <t>Manufacturer</t>
  </si>
  <si>
    <t>Manufacturer part number</t>
  </si>
  <si>
    <t>Digi-Key Article Number</t>
  </si>
  <si>
    <t>Package</t>
  </si>
  <si>
    <t>Description</t>
  </si>
  <si>
    <t>Price ea. approx</t>
  </si>
  <si>
    <t>Total approx</t>
  </si>
  <si>
    <t>NOT POPULATED</t>
  </si>
  <si>
    <t>C10,C26</t>
  </si>
  <si>
    <t>TOP</t>
  </si>
  <si>
    <t>TH</t>
  </si>
  <si>
    <t>100u</t>
  </si>
  <si>
    <t>10%</t>
  </si>
  <si>
    <t>CAP POL 100UF 10V 2.5/7MM</t>
  </si>
  <si>
    <t>Aluminum Capacitor</t>
  </si>
  <si>
    <t>C25</t>
  </si>
  <si>
    <t>1000u</t>
  </si>
  <si>
    <t>CAP POL 1000UF 10V 5/8MM</t>
  </si>
  <si>
    <t>200MHz filter</t>
  </si>
  <si>
    <t>C101,C106,C108,C201,C206,C208</t>
  </si>
  <si>
    <t>SMT</t>
  </si>
  <si>
    <t>5p</t>
  </si>
  <si>
    <t>0.5p</t>
  </si>
  <si>
    <t>CAP CER 5PF 50V NP0 0402</t>
  </si>
  <si>
    <t>0402</t>
  </si>
  <si>
    <t>Ceramic Capacitor</t>
  </si>
  <si>
    <t>C102,C105,C109,C202,C205,C209</t>
  </si>
  <si>
    <t>10p</t>
  </si>
  <si>
    <t>5%</t>
  </si>
  <si>
    <t>CAP CER 10PF 50V NP0 0402</t>
  </si>
  <si>
    <t>C103,C110,C203,C210</t>
  </si>
  <si>
    <t>12p</t>
  </si>
  <si>
    <t>CAP CER 12PF 50V NP0 0402</t>
  </si>
  <si>
    <t>C104,C111,C204,C211</t>
  </si>
  <si>
    <t>8p2</t>
  </si>
  <si>
    <t>CAP CER 8.2PF 50V NP0 0402</t>
  </si>
  <si>
    <t>C107,C207</t>
  </si>
  <si>
    <t>0p75</t>
  </si>
  <si>
    <t>0.25p</t>
  </si>
  <si>
    <t>CAP CER 0.75PF 50V NP0 0402</t>
  </si>
  <si>
    <t>L101,L201</t>
  </si>
  <si>
    <t>33nH</t>
  </si>
  <si>
    <t>INDUCTOR 33NH 200MA 0402</t>
  </si>
  <si>
    <t>Inductor</t>
  </si>
  <si>
    <t>L102,L202</t>
  </si>
  <si>
    <t>47nH</t>
  </si>
  <si>
    <t>INDUCTOR 47NH 200MA 0402</t>
  </si>
  <si>
    <t>L103,L203</t>
  </si>
  <si>
    <t>56nH</t>
  </si>
  <si>
    <t>INDUCTOR 56NH 200MA 0402</t>
  </si>
  <si>
    <t>300MHz filter
(values scaled by factor 2/3)</t>
  </si>
  <si>
    <t>3p3</t>
  </si>
  <si>
    <t>0.1p</t>
  </si>
  <si>
    <t>CAP CER 3.3PF 50V NP0 0402</t>
  </si>
  <si>
    <t>Murata</t>
  </si>
  <si>
    <t>GRM1555C1H3R3BA01D</t>
  </si>
  <si>
    <t>490-6238-1-ND</t>
  </si>
  <si>
    <t>6p8</t>
  </si>
  <si>
    <t>CAP CER 6.8PF 50V NP0 0402</t>
  </si>
  <si>
    <t>GRM1555C1H6R8CA01D</t>
  </si>
  <si>
    <t>490-5949-1-ND</t>
  </si>
  <si>
    <t>GRM1555C1H8R2CA01D</t>
  </si>
  <si>
    <t>490-6256-1-ND</t>
  </si>
  <si>
    <t>5p6</t>
  </si>
  <si>
    <t>CAP CER 5.6PF 50V NP0 0402</t>
  </si>
  <si>
    <t>GRM1555C1H5R6CA01D</t>
  </si>
  <si>
    <t>490-6250-1-ND</t>
  </si>
  <si>
    <t>0p5</t>
  </si>
  <si>
    <t>CAP CER 0.5PF 50V NP0 0402</t>
  </si>
  <si>
    <t>GRM1555C1HR50BA01D</t>
  </si>
  <si>
    <t>490-6263-1-ND</t>
  </si>
  <si>
    <t>22nH</t>
  </si>
  <si>
    <t>INDUCTOR 22NH 200MA 0402</t>
  </si>
  <si>
    <t>LQG15HS22NJ02D</t>
  </si>
  <si>
    <t>490-2627-1-ND</t>
  </si>
  <si>
    <t>LQG15HS33NJ02D</t>
  </si>
  <si>
    <t>490-2629-1-ND</t>
  </si>
  <si>
    <t>39nH</t>
  </si>
  <si>
    <t>INDUCTOR 39NH 200MA 0402</t>
  </si>
  <si>
    <t>LQG15HS39NJ02D</t>
  </si>
  <si>
    <t>490-2630-1-ND</t>
  </si>
  <si>
    <t>C1,C4,C5,C6,C24,C27,C33,C34,C35</t>
  </si>
  <si>
    <t>1u</t>
  </si>
  <si>
    <t>CAP CER 1UF 16V X7R 0603</t>
  </si>
  <si>
    <t>Samsung</t>
  </si>
  <si>
    <t>CL10B105KO8NNNC</t>
  </si>
  <si>
    <t>1276-1019-1-ND</t>
  </si>
  <si>
    <t>0603</t>
  </si>
  <si>
    <t>C2,C12,C15,C17,C19,C30,C32,C36,C38</t>
  </si>
  <si>
    <t>100n</t>
  </si>
  <si>
    <t>CAP CER 100NF 16V X7R 0402</t>
  </si>
  <si>
    <t>CL05B104KO5NNNC</t>
  </si>
  <si>
    <t>1276-1001-1-ND</t>
  </si>
  <si>
    <t>C20,C21</t>
  </si>
  <si>
    <t>39p</t>
  </si>
  <si>
    <t>CAP CER 39PF 50V NP0 0402</t>
  </si>
  <si>
    <t>CL05C390JB5NNNC</t>
  </si>
  <si>
    <t>1276-1016-1-ND</t>
  </si>
  <si>
    <t>C22,C23</t>
  </si>
  <si>
    <t>22p</t>
  </si>
  <si>
    <t>CAP CER 22PF 50V NP0 0402</t>
  </si>
  <si>
    <t>CL05C220JB5NNNC</t>
  </si>
  <si>
    <t>1276-1116-1-ND</t>
  </si>
  <si>
    <t>C28</t>
  </si>
  <si>
    <t>680p</t>
  </si>
  <si>
    <t>CAP CER 680PF 50V X7R 0402</t>
  </si>
  <si>
    <t>CL05B681KB5NNNC</t>
  </si>
  <si>
    <t>1276-1583-1-ND</t>
  </si>
  <si>
    <t>C3,C13,C14,C16,C18,C29,C31,C37</t>
  </si>
  <si>
    <t>10nF</t>
  </si>
  <si>
    <t>CAP CER 10NF 16V X7R 0402</t>
  </si>
  <si>
    <t>CL05B103KO5NNNC</t>
  </si>
  <si>
    <t>1276-1051-1-ND</t>
  </si>
  <si>
    <t>C39</t>
  </si>
  <si>
    <t>10u</t>
  </si>
  <si>
    <t>CAP TANT 10UF 16V 10% 1411</t>
  </si>
  <si>
    <t>Kemet</t>
  </si>
  <si>
    <t>T491B106K016ZT</t>
  </si>
  <si>
    <t>495-2239-1-ND</t>
  </si>
  <si>
    <t>1411</t>
  </si>
  <si>
    <t>Tantalum Capacitor</t>
  </si>
  <si>
    <t>CONN1</t>
  </si>
  <si>
    <t>BTM</t>
  </si>
  <si>
    <t>BNC</t>
  </si>
  <si>
    <t>Molex Inc</t>
  </si>
  <si>
    <t>WM5514-ND</t>
  </si>
  <si>
    <t>BNC Connector, TH</t>
  </si>
  <si>
    <t>CONN2</t>
  </si>
  <si>
    <t>8PIN-MODULAR</t>
  </si>
  <si>
    <t>FCI</t>
  </si>
  <si>
    <t>54602-908LF</t>
  </si>
  <si>
    <t>609-1046-ND</t>
  </si>
  <si>
    <t>8p8c Modular Connector, TH</t>
  </si>
  <si>
    <t>CONN3,CONN4</t>
  </si>
  <si>
    <t>PN61729-S</t>
  </si>
  <si>
    <t>On Shore Technology Inc</t>
  </si>
  <si>
    <t>USB-B1HSB6</t>
  </si>
  <si>
    <t>ED2983-ND</t>
  </si>
  <si>
    <t>USB-B Connector Female, TH</t>
  </si>
  <si>
    <t>DC_IN</t>
  </si>
  <si>
    <t>PJ-102A</t>
  </si>
  <si>
    <t>CUI</t>
  </si>
  <si>
    <t>CP-102A-ND</t>
  </si>
  <si>
    <t>5.5mm/2.1mm barrel DC connector</t>
  </si>
  <si>
    <t>IC0</t>
  </si>
  <si>
    <t>AD9958</t>
  </si>
  <si>
    <t>Analog Devices</t>
  </si>
  <si>
    <t>AD9958BCPZ-ND</t>
  </si>
  <si>
    <t>LFCSP_56</t>
  </si>
  <si>
    <t>DDS 2-ch 700Msps</t>
  </si>
  <si>
    <t>IC1</t>
  </si>
  <si>
    <t>AT90USB162A</t>
  </si>
  <si>
    <t>Atmel</t>
  </si>
  <si>
    <t>AT90USB162-16AU-ND</t>
  </si>
  <si>
    <t>TQFP32-08</t>
  </si>
  <si>
    <t>Microcontroller w/ USB</t>
  </si>
  <si>
    <t>IC2</t>
  </si>
  <si>
    <t>CDCLVC1104</t>
  </si>
  <si>
    <t>Texas Instruments</t>
  </si>
  <si>
    <t>296-27549-1-ND</t>
  </si>
  <si>
    <t>TSSOP8</t>
  </si>
  <si>
    <t>250MHz LVCMOS clock buf 1:4</t>
  </si>
  <si>
    <t>IC3</t>
  </si>
  <si>
    <t>+1V8</t>
  </si>
  <si>
    <t>TC1264-1.8VDBTR</t>
  </si>
  <si>
    <t>Microchip Technology</t>
  </si>
  <si>
    <t>TC1264-1.8VDBCT-ND</t>
  </si>
  <si>
    <t>SOT223</t>
  </si>
  <si>
    <t>Voltage reg, fixed, positive, 1.8V</t>
  </si>
  <si>
    <t>IC5</t>
  </si>
  <si>
    <t>+3V3</t>
  </si>
  <si>
    <t>MCP1824S</t>
  </si>
  <si>
    <t>MCP1824ST-3302E/DB</t>
  </si>
  <si>
    <t>MCP1824ST-3302E/DBCT-ND</t>
  </si>
  <si>
    <t>Voltage reg, fixed, positive, 3.3V</t>
  </si>
  <si>
    <t>IC4,IC6</t>
  </si>
  <si>
    <t>SN65LVDS2DBV</t>
  </si>
  <si>
    <t>SN65LVDS2DBVR</t>
  </si>
  <si>
    <t>296-6920-1-ND</t>
  </si>
  <si>
    <t>SOT23-5</t>
  </si>
  <si>
    <t>LVDS receiver from TI</t>
  </si>
  <si>
    <t>Q1</t>
  </si>
  <si>
    <t>30MHz</t>
  </si>
  <si>
    <t>CRYSTALCSM-3X</t>
  </si>
  <si>
    <t>ECS Inc</t>
  </si>
  <si>
    <t>ECS-300-20-3X-TR</t>
  </si>
  <si>
    <t>XC1784CT-ND</t>
  </si>
  <si>
    <t>2-pin SMD</t>
  </si>
  <si>
    <t>CRYSTAL</t>
  </si>
  <si>
    <t>Q2</t>
  </si>
  <si>
    <t>8MHz</t>
  </si>
  <si>
    <t>TXC Corporation</t>
  </si>
  <si>
    <t>7A-8.000MAAJ-T</t>
  </si>
  <si>
    <t>887-1448-1-ND</t>
  </si>
  <si>
    <t>R13,R14</t>
  </si>
  <si>
    <t>4k7</t>
  </si>
  <si>
    <t>1%</t>
  </si>
  <si>
    <t xml:space="preserve">RES 4.7K OHM 1/16W 1% 0402 </t>
  </si>
  <si>
    <t>Any</t>
  </si>
  <si>
    <t>311-4.7KLRCT-ND</t>
  </si>
  <si>
    <t>Chip resistor, thick film</t>
  </si>
  <si>
    <t>R16,R17,R19</t>
  </si>
  <si>
    <t xml:space="preserve">RES 0 OHM 1/16W 1% 0402 </t>
  </si>
  <si>
    <t>311-0.0LRCT-ND</t>
  </si>
  <si>
    <t>R3,R4,R5,R6,R12</t>
  </si>
  <si>
    <t xml:space="preserve">RES 51 OHM 1/16W 1% 0402 </t>
  </si>
  <si>
    <t>311-51.0LRCT-ND</t>
  </si>
  <si>
    <t>R7,R8</t>
  </si>
  <si>
    <t xml:space="preserve">RES 22 OHM 1/16W 1% 0402 </t>
  </si>
  <si>
    <t>311-22.0LRCT-ND</t>
  </si>
  <si>
    <t>R9</t>
  </si>
  <si>
    <t>1k91</t>
  </si>
  <si>
    <t xml:space="preserve">RES 1.91K OHM 1/16W 1% 0402 </t>
  </si>
  <si>
    <t>P1.91KLCT-ND</t>
  </si>
  <si>
    <t>IN STOCK</t>
  </si>
  <si>
    <t>T1,T2</t>
  </si>
  <si>
    <t>PWB-1-BL</t>
  </si>
  <si>
    <t>Coilcraft</t>
  </si>
  <si>
    <t>PWB-1-BLB</t>
  </si>
  <si>
    <t>Only available from manuf.</t>
  </si>
  <si>
    <t>RF Transformer</t>
  </si>
  <si>
    <t>SW1,SW2</t>
  </si>
  <si>
    <t>PUSHBUTTON 6mm</t>
  </si>
  <si>
    <t>Bill of Materials for Light Source Motherboard</t>
  </si>
  <si>
    <t>C3,C5,C6,C8</t>
  </si>
  <si>
    <t>C2,C32</t>
  </si>
  <si>
    <t>C1,C31</t>
  </si>
  <si>
    <t>1276-1051-2-ND</t>
  </si>
  <si>
    <t>IC1,IC3</t>
  </si>
  <si>
    <t>LED1</t>
  </si>
  <si>
    <t>LED GREEN CLEAR 0805 SMD</t>
  </si>
  <si>
    <t>Lite-On Inc</t>
  </si>
  <si>
    <t>LTST-C171GKT</t>
  </si>
  <si>
    <t>160-1423-1-ND</t>
  </si>
  <si>
    <t>0805</t>
  </si>
  <si>
    <t>LED SMT 0805 green</t>
  </si>
  <si>
    <t>74LVC1GU04GW</t>
  </si>
  <si>
    <t>NXP Semi</t>
  </si>
  <si>
    <t>74LVC1GU04GW,125</t>
  </si>
  <si>
    <t>568-4839-1-ND</t>
  </si>
  <si>
    <t>TSSOP5</t>
  </si>
  <si>
    <t>Logic gate, inverter</t>
  </si>
  <si>
    <t>TVS1,TVS2,TVS3</t>
  </si>
  <si>
    <t>VCUT0505</t>
  </si>
  <si>
    <t>Vishay Semiconductor</t>
  </si>
  <si>
    <t>VCUT0505B-HD1-GS08</t>
  </si>
  <si>
    <t>751-1448-1-ND</t>
  </si>
  <si>
    <t>SOD-882</t>
  </si>
  <si>
    <t>TVS / ESD protection diode</t>
  </si>
  <si>
    <t>LD1,LD2,LD3,LD4</t>
  </si>
  <si>
    <t>2.54mm, 2x6-pin header female</t>
  </si>
  <si>
    <t>Sullins Connector Sol.</t>
  </si>
  <si>
    <t>PPPC062LFBN-RC</t>
  </si>
  <si>
    <t>S7109-ND</t>
  </si>
  <si>
    <t>+5V</t>
  </si>
  <si>
    <t>MIC29501-5.0WU</t>
  </si>
  <si>
    <t>Micrel Inc</t>
  </si>
  <si>
    <t>576-2240-ND</t>
  </si>
  <si>
    <t>TO263-5</t>
  </si>
  <si>
    <t>Voltage reg, fixed, positive, 5V</t>
  </si>
  <si>
    <t>IC4</t>
  </si>
  <si>
    <t>R1,R102</t>
  </si>
  <si>
    <t>RES 4.7K OHM 0805</t>
  </si>
  <si>
    <t>R3,R4,R5,R6</t>
  </si>
  <si>
    <t>RES 0 OHM 0805</t>
  </si>
  <si>
    <t>R2,R9,R101</t>
  </si>
  <si>
    <t>RES 51 OHM 0805</t>
  </si>
  <si>
    <t>311-51.0CRCT-ND</t>
  </si>
  <si>
    <t>R7</t>
  </si>
  <si>
    <t>100</t>
  </si>
  <si>
    <t>RES 100 OHM 0805</t>
  </si>
  <si>
    <t>311-100CRCT-ND</t>
  </si>
  <si>
    <t>R10</t>
  </si>
  <si>
    <t>150</t>
  </si>
  <si>
    <t>RES 150 OHM 0805</t>
  </si>
  <si>
    <t>311-150CRCT-ND</t>
  </si>
  <si>
    <t>R8</t>
  </si>
  <si>
    <t>220</t>
  </si>
  <si>
    <t>RES 220 OHM 0805</t>
  </si>
  <si>
    <t>311-220CRCT-ND</t>
  </si>
  <si>
    <t>S1</t>
  </si>
  <si>
    <t>JP2,JP3</t>
  </si>
  <si>
    <t>Debug pins</t>
  </si>
  <si>
    <t>3900u</t>
  </si>
  <si>
    <t>CAP POL 3900UF 16V 7.5/18MM</t>
  </si>
  <si>
    <t>Bill of Materials for Light Source Board (square-wave)</t>
  </si>
  <si>
    <t>C22</t>
  </si>
  <si>
    <t>CAP TANT 100UF 16V 10%</t>
  </si>
  <si>
    <t>C9,C13,C17</t>
  </si>
  <si>
    <t>C1,C2,C3,C4,C5,C6,C8,C12,C16,C20,C27</t>
  </si>
  <si>
    <t>C7,C11,C15,C19</t>
  </si>
  <si>
    <t>C10,C14,C18</t>
  </si>
  <si>
    <t>J1</t>
  </si>
  <si>
    <t>EDGE</t>
  </si>
  <si>
    <t>2.54mm, 2x6-pin header male</t>
  </si>
  <si>
    <t>67996-412HLF</t>
  </si>
  <si>
    <t>609-3219-ND</t>
  </si>
  <si>
    <t>200MHz,6x500mA laser driver</t>
  </si>
  <si>
    <t>iC-Haus</t>
  </si>
  <si>
    <t>iC-HG</t>
  </si>
  <si>
    <t>QFN28</t>
  </si>
  <si>
    <t>P1,P2,P3,P4,P5,P6</t>
  </si>
  <si>
    <t>1k lin</t>
  </si>
  <si>
    <t>Trimmer pot 1k</t>
  </si>
  <si>
    <t>Panasonic</t>
  </si>
  <si>
    <t>EVM-1DSX30B13</t>
  </si>
  <si>
    <t>P1D102CT-ND</t>
  </si>
  <si>
    <t>LD1,LD2,LD3</t>
  </si>
  <si>
    <t>LPC-826</t>
  </si>
  <si>
    <t>Mitsubishi</t>
  </si>
  <si>
    <t>Available through Rayfoss</t>
  </si>
  <si>
    <t>TO-18</t>
  </si>
  <si>
    <t>Laser diode 660nm, 250mW</t>
  </si>
  <si>
    <t>Bill of Materials for Light Source Board (pulse)</t>
  </si>
  <si>
    <t>IC GATE AND SGL 2IN</t>
  </si>
  <si>
    <t>74LVC1G08GW,125</t>
  </si>
  <si>
    <t>568-1580-1-ND</t>
  </si>
  <si>
    <t>AND gate 1G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</si>
</sst>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="89" zoomScaleNormal="89" workbookViewId="0" topLeftCell="A1">
      <selection activeCell="A16" sqref="A16"/>
    </sheetView>
  </sheetViews>
  <sheetFormatPr defaultColWidth="11.57421875" defaultRowHeight="12.75"/>
  <cols>
    <col min="1" max="1" width="36.8515625" style="0" customWidth="1"/>
    <col min="2" max="16384" width="11.421875" style="0" customWidth="1"/>
  </cols>
  <sheetData>
    <row r="1" spans="1:4" ht="12">
      <c r="A1" s="1" t="s">
        <v>0</v>
      </c>
      <c r="B1" s="1" t="s">
        <v>1</v>
      </c>
      <c r="C1" s="1" t="s">
        <v>2</v>
      </c>
      <c r="D1" s="1" t="s">
        <v>3</v>
      </c>
    </row>
    <row r="2" spans="1:4" ht="12">
      <c r="A2" t="str">
        <f>'BOM-LSSquare'!A1</f>
        <v>Bill of Materials for Light Source Board (square-wave)</v>
      </c>
      <c r="B2" s="2">
        <f>'BOM-LSSquare'!O16</f>
        <v>26.3</v>
      </c>
      <c r="C2">
        <v>8</v>
      </c>
      <c r="D2" s="2">
        <f>C2*B2</f>
        <v>210.4</v>
      </c>
    </row>
    <row r="3" spans="1:4" ht="12">
      <c r="A3" t="str">
        <f>'BOM-LSMotherboard'!A1</f>
        <v>Bill of Materials for Light Source Motherboard</v>
      </c>
      <c r="B3" s="2">
        <f>'BOM-LSMotherboard'!O27</f>
        <v>15.809999999999999</v>
      </c>
      <c r="C3">
        <v>5</v>
      </c>
      <c r="D3" s="2">
        <f>C3*B3</f>
        <v>79.05</v>
      </c>
    </row>
    <row r="4" spans="1:4" ht="12">
      <c r="A4" t="str">
        <f>'BOM-Cameraboard'!A1</f>
        <v>Bill of Materials for Camera Board</v>
      </c>
      <c r="B4" s="2">
        <f>'BOM-Cameraboard'!O49</f>
        <v>46.60000000000001</v>
      </c>
      <c r="C4">
        <v>5</v>
      </c>
      <c r="D4" s="2">
        <f>C4*B4</f>
        <v>233.00000000000006</v>
      </c>
    </row>
    <row r="5" ht="12">
      <c r="D5" s="2"/>
    </row>
    <row r="6" spans="1:4" ht="12">
      <c r="A6" s="1" t="s">
        <v>4</v>
      </c>
      <c r="D6" s="2">
        <f>SUM(D2:D4)</f>
        <v>522.45</v>
      </c>
    </row>
    <row r="7" spans="1:4" ht="12">
      <c r="A7" t="s">
        <v>5</v>
      </c>
      <c r="D7" s="3">
        <f>'BOM-LSSquare'!O10*C2</f>
        <v>48</v>
      </c>
    </row>
    <row r="8" spans="1:4" ht="12">
      <c r="A8" t="s">
        <v>6</v>
      </c>
      <c r="D8" s="2">
        <f>'BOM-Cameraboard'!O46*C4+'BOM-LSMotherboard'!O22*C3+'BOM-LSSquare'!O13*C2</f>
        <v>135.5</v>
      </c>
    </row>
    <row r="9" spans="1:4" ht="12">
      <c r="A9" t="s">
        <v>7</v>
      </c>
      <c r="D9" s="3">
        <f>D6-D7-D8</f>
        <v>338.95000000000005</v>
      </c>
    </row>
    <row r="13" ht="12">
      <c r="A13" t="s">
        <v>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89" zoomScaleNormal="89" workbookViewId="0" topLeftCell="A12">
      <selection activeCell="K44" sqref="K44"/>
    </sheetView>
  </sheetViews>
  <sheetFormatPr defaultColWidth="11.57421875" defaultRowHeight="12.75"/>
  <cols>
    <col min="1" max="1" width="15.00390625" style="0" customWidth="1"/>
    <col min="2" max="2" width="31.7109375" style="0" customWidth="1"/>
    <col min="3" max="3" width="4.140625" style="0" customWidth="1"/>
    <col min="4" max="4" width="5.00390625" style="0" customWidth="1"/>
    <col min="5" max="5" width="6.28125" style="0" customWidth="1"/>
    <col min="6" max="6" width="6.8515625" style="4" customWidth="1"/>
    <col min="7" max="7" width="6.00390625" style="5" customWidth="1"/>
    <col min="8" max="8" width="27.00390625" style="0" customWidth="1"/>
    <col min="9" max="9" width="21.00390625" style="0" customWidth="1"/>
    <col min="10" max="10" width="21.7109375" style="0" customWidth="1"/>
    <col min="11" max="11" width="23.8515625" style="0" customWidth="1"/>
    <col min="12" max="12" width="10.140625" style="5" customWidth="1"/>
    <col min="13" max="13" width="27.8515625" style="0" customWidth="1"/>
    <col min="14" max="15" width="11.421875" style="2" customWidth="1"/>
    <col min="16" max="16384" width="11.421875" style="0" customWidth="1"/>
  </cols>
  <sheetData>
    <row r="1" ht="12">
      <c r="A1" s="1" t="s">
        <v>9</v>
      </c>
    </row>
    <row r="3" spans="1:15" ht="12">
      <c r="A3" t="s">
        <v>10</v>
      </c>
      <c r="B3" t="s">
        <v>11</v>
      </c>
      <c r="C3" t="s">
        <v>12</v>
      </c>
      <c r="D3" t="s">
        <v>13</v>
      </c>
      <c r="E3" t="s">
        <v>14</v>
      </c>
      <c r="F3" s="4" t="s">
        <v>15</v>
      </c>
      <c r="G3" s="5" t="s">
        <v>16</v>
      </c>
      <c r="H3" t="s">
        <v>17</v>
      </c>
      <c r="I3" t="s">
        <v>18</v>
      </c>
      <c r="J3" t="s">
        <v>19</v>
      </c>
      <c r="K3" t="s">
        <v>20</v>
      </c>
      <c r="L3" s="5" t="s">
        <v>21</v>
      </c>
      <c r="M3" t="s">
        <v>22</v>
      </c>
      <c r="N3" s="2" t="s">
        <v>23</v>
      </c>
      <c r="O3" s="2" t="s">
        <v>24</v>
      </c>
    </row>
    <row r="4" spans="1:13" ht="12">
      <c r="A4" t="s">
        <v>25</v>
      </c>
      <c r="B4" t="s">
        <v>26</v>
      </c>
      <c r="D4" t="s">
        <v>27</v>
      </c>
      <c r="E4" t="s">
        <v>28</v>
      </c>
      <c r="F4" s="4" t="s">
        <v>29</v>
      </c>
      <c r="G4" s="5" t="s">
        <v>30</v>
      </c>
      <c r="H4" t="s">
        <v>31</v>
      </c>
      <c r="M4" t="s">
        <v>32</v>
      </c>
    </row>
    <row r="5" spans="1:13" ht="12">
      <c r="A5" t="s">
        <v>25</v>
      </c>
      <c r="B5" t="s">
        <v>33</v>
      </c>
      <c r="D5" t="s">
        <v>27</v>
      </c>
      <c r="E5" t="s">
        <v>28</v>
      </c>
      <c r="F5" s="4" t="s">
        <v>34</v>
      </c>
      <c r="G5" s="5" t="s">
        <v>30</v>
      </c>
      <c r="H5" t="s">
        <v>35</v>
      </c>
      <c r="M5" t="s">
        <v>32</v>
      </c>
    </row>
    <row r="6" spans="1:13" ht="12">
      <c r="A6" s="17" t="s">
        <v>36</v>
      </c>
      <c r="B6" s="6" t="s">
        <v>37</v>
      </c>
      <c r="C6" s="6">
        <f aca="true" t="shared" si="0" ref="C6:C47">LEN(B6)-LEN(SUBSTITUTE(B6,",",""))+1</f>
        <v>6</v>
      </c>
      <c r="D6" s="6" t="s">
        <v>27</v>
      </c>
      <c r="E6" s="6" t="s">
        <v>38</v>
      </c>
      <c r="F6" s="7" t="s">
        <v>39</v>
      </c>
      <c r="G6" s="8" t="s">
        <v>40</v>
      </c>
      <c r="H6" s="6" t="s">
        <v>41</v>
      </c>
      <c r="I6" s="6"/>
      <c r="J6" s="6"/>
      <c r="K6" s="6"/>
      <c r="L6" s="8" t="s">
        <v>42</v>
      </c>
      <c r="M6" s="6" t="s">
        <v>43</v>
      </c>
    </row>
    <row r="7" spans="1:15" s="6" customFormat="1" ht="12">
      <c r="A7" s="17"/>
      <c r="B7" s="6" t="s">
        <v>44</v>
      </c>
      <c r="C7" s="6">
        <f t="shared" si="0"/>
        <v>6</v>
      </c>
      <c r="D7" s="6" t="s">
        <v>27</v>
      </c>
      <c r="E7" s="6" t="s">
        <v>38</v>
      </c>
      <c r="F7" s="7" t="s">
        <v>45</v>
      </c>
      <c r="G7" s="8" t="s">
        <v>46</v>
      </c>
      <c r="H7" s="6" t="s">
        <v>47</v>
      </c>
      <c r="L7" s="8" t="s">
        <v>42</v>
      </c>
      <c r="M7" s="6" t="s">
        <v>43</v>
      </c>
      <c r="N7" s="9"/>
      <c r="O7" s="9"/>
    </row>
    <row r="8" spans="1:15" s="6" customFormat="1" ht="12">
      <c r="A8" s="17"/>
      <c r="B8" s="6" t="s">
        <v>48</v>
      </c>
      <c r="C8" s="6">
        <f t="shared" si="0"/>
        <v>4</v>
      </c>
      <c r="D8" s="6" t="s">
        <v>27</v>
      </c>
      <c r="E8" s="6" t="s">
        <v>38</v>
      </c>
      <c r="F8" s="7" t="s">
        <v>49</v>
      </c>
      <c r="G8" s="8" t="s">
        <v>46</v>
      </c>
      <c r="H8" s="6" t="s">
        <v>50</v>
      </c>
      <c r="L8" s="8" t="s">
        <v>42</v>
      </c>
      <c r="M8" s="6" t="s">
        <v>43</v>
      </c>
      <c r="N8" s="9"/>
      <c r="O8" s="9"/>
    </row>
    <row r="9" spans="1:15" s="6" customFormat="1" ht="12">
      <c r="A9" s="17"/>
      <c r="B9" s="6" t="s">
        <v>51</v>
      </c>
      <c r="C9" s="6">
        <f t="shared" si="0"/>
        <v>4</v>
      </c>
      <c r="D9" s="6" t="s">
        <v>27</v>
      </c>
      <c r="E9" s="6" t="s">
        <v>38</v>
      </c>
      <c r="F9" s="7" t="s">
        <v>52</v>
      </c>
      <c r="G9" s="8" t="s">
        <v>40</v>
      </c>
      <c r="H9" s="6" t="s">
        <v>53</v>
      </c>
      <c r="L9" s="8" t="s">
        <v>42</v>
      </c>
      <c r="M9" s="6" t="s">
        <v>43</v>
      </c>
      <c r="N9" s="9"/>
      <c r="O9" s="9"/>
    </row>
    <row r="10" spans="1:15" s="6" customFormat="1" ht="12">
      <c r="A10" s="17"/>
      <c r="B10" s="6" t="s">
        <v>54</v>
      </c>
      <c r="C10" s="6">
        <f t="shared" si="0"/>
        <v>2</v>
      </c>
      <c r="D10" s="6" t="s">
        <v>27</v>
      </c>
      <c r="E10" s="6" t="s">
        <v>38</v>
      </c>
      <c r="F10" s="7" t="s">
        <v>55</v>
      </c>
      <c r="G10" s="8" t="s">
        <v>56</v>
      </c>
      <c r="H10" s="6" t="s">
        <v>57</v>
      </c>
      <c r="L10" s="8" t="s">
        <v>42</v>
      </c>
      <c r="M10" s="6" t="s">
        <v>43</v>
      </c>
      <c r="N10" s="9"/>
      <c r="O10" s="9"/>
    </row>
    <row r="11" spans="1:15" s="6" customFormat="1" ht="12">
      <c r="A11" s="17" t="s">
        <v>36</v>
      </c>
      <c r="B11" s="6" t="s">
        <v>58</v>
      </c>
      <c r="C11" s="6">
        <f t="shared" si="0"/>
        <v>2</v>
      </c>
      <c r="D11" s="6" t="s">
        <v>27</v>
      </c>
      <c r="E11" s="6" t="s">
        <v>38</v>
      </c>
      <c r="F11" s="7" t="s">
        <v>59</v>
      </c>
      <c r="G11" s="8" t="s">
        <v>46</v>
      </c>
      <c r="H11" s="6" t="s">
        <v>60</v>
      </c>
      <c r="L11" s="8" t="s">
        <v>42</v>
      </c>
      <c r="M11" s="6" t="s">
        <v>61</v>
      </c>
      <c r="N11" s="9"/>
      <c r="O11" s="9"/>
    </row>
    <row r="12" spans="1:15" s="6" customFormat="1" ht="12">
      <c r="A12" s="17"/>
      <c r="B12" s="6" t="s">
        <v>62</v>
      </c>
      <c r="C12" s="6">
        <f t="shared" si="0"/>
        <v>2</v>
      </c>
      <c r="D12" s="6" t="s">
        <v>27</v>
      </c>
      <c r="E12" s="6" t="s">
        <v>38</v>
      </c>
      <c r="F12" s="7" t="s">
        <v>63</v>
      </c>
      <c r="G12" s="8" t="s">
        <v>46</v>
      </c>
      <c r="H12" s="6" t="s">
        <v>64</v>
      </c>
      <c r="L12" s="8" t="s">
        <v>42</v>
      </c>
      <c r="M12" s="6" t="s">
        <v>61</v>
      </c>
      <c r="N12" s="9"/>
      <c r="O12" s="9"/>
    </row>
    <row r="13" spans="1:15" s="6" customFormat="1" ht="12">
      <c r="A13" s="17"/>
      <c r="B13" s="6" t="s">
        <v>65</v>
      </c>
      <c r="C13" s="6">
        <f t="shared" si="0"/>
        <v>2</v>
      </c>
      <c r="D13" s="6" t="s">
        <v>27</v>
      </c>
      <c r="E13" s="6" t="s">
        <v>38</v>
      </c>
      <c r="F13" s="7" t="s">
        <v>66</v>
      </c>
      <c r="G13" s="8" t="s">
        <v>46</v>
      </c>
      <c r="H13" s="6" t="s">
        <v>67</v>
      </c>
      <c r="L13" s="8" t="s">
        <v>42</v>
      </c>
      <c r="M13" s="6" t="s">
        <v>61</v>
      </c>
      <c r="N13" s="9"/>
      <c r="O13" s="9"/>
    </row>
    <row r="14" spans="1:15" s="6" customFormat="1" ht="12" customHeight="1">
      <c r="A14" s="18" t="s">
        <v>68</v>
      </c>
      <c r="B14" t="s">
        <v>37</v>
      </c>
      <c r="C14" s="1">
        <f t="shared" si="0"/>
        <v>6</v>
      </c>
      <c r="D14" t="s">
        <v>27</v>
      </c>
      <c r="E14" t="s">
        <v>38</v>
      </c>
      <c r="F14" s="4" t="s">
        <v>69</v>
      </c>
      <c r="G14" s="5" t="s">
        <v>70</v>
      </c>
      <c r="H14" t="s">
        <v>71</v>
      </c>
      <c r="I14" t="s">
        <v>72</v>
      </c>
      <c r="J14" t="s">
        <v>73</v>
      </c>
      <c r="K14" t="s">
        <v>74</v>
      </c>
      <c r="L14" s="5" t="s">
        <v>42</v>
      </c>
      <c r="M14" t="s">
        <v>43</v>
      </c>
      <c r="N14" s="10">
        <v>0.02</v>
      </c>
      <c r="O14" s="10">
        <f aca="true" t="shared" si="1" ref="O14:O46">C14*N14</f>
        <v>0.12</v>
      </c>
    </row>
    <row r="15" spans="1:15" ht="12">
      <c r="A15" s="18"/>
      <c r="B15" t="s">
        <v>44</v>
      </c>
      <c r="C15" s="1">
        <f t="shared" si="0"/>
        <v>6</v>
      </c>
      <c r="D15" t="s">
        <v>27</v>
      </c>
      <c r="E15" t="s">
        <v>38</v>
      </c>
      <c r="F15" s="4" t="s">
        <v>75</v>
      </c>
      <c r="G15" s="5" t="s">
        <v>56</v>
      </c>
      <c r="H15" t="s">
        <v>76</v>
      </c>
      <c r="I15" t="s">
        <v>72</v>
      </c>
      <c r="J15" t="s">
        <v>77</v>
      </c>
      <c r="K15" t="s">
        <v>78</v>
      </c>
      <c r="L15" s="5" t="s">
        <v>42</v>
      </c>
      <c r="M15" t="s">
        <v>43</v>
      </c>
      <c r="N15" s="10">
        <v>0.02</v>
      </c>
      <c r="O15" s="10">
        <f t="shared" si="1"/>
        <v>0.12</v>
      </c>
    </row>
    <row r="16" spans="1:15" ht="12">
      <c r="A16" s="18"/>
      <c r="B16" t="s">
        <v>48</v>
      </c>
      <c r="C16" s="1">
        <f t="shared" si="0"/>
        <v>4</v>
      </c>
      <c r="D16" t="s">
        <v>27</v>
      </c>
      <c r="E16" t="s">
        <v>38</v>
      </c>
      <c r="F16" s="4" t="s">
        <v>52</v>
      </c>
      <c r="G16" s="5" t="s">
        <v>56</v>
      </c>
      <c r="H16" t="s">
        <v>53</v>
      </c>
      <c r="I16" t="s">
        <v>72</v>
      </c>
      <c r="J16" t="s">
        <v>79</v>
      </c>
      <c r="K16" t="s">
        <v>80</v>
      </c>
      <c r="L16" s="5" t="s">
        <v>42</v>
      </c>
      <c r="M16" t="s">
        <v>43</v>
      </c>
      <c r="N16" s="10">
        <v>0.02</v>
      </c>
      <c r="O16" s="10">
        <f t="shared" si="1"/>
        <v>0.08</v>
      </c>
    </row>
    <row r="17" spans="1:15" ht="12">
      <c r="A17" s="18"/>
      <c r="B17" t="s">
        <v>51</v>
      </c>
      <c r="C17" s="1">
        <f t="shared" si="0"/>
        <v>4</v>
      </c>
      <c r="D17" t="s">
        <v>27</v>
      </c>
      <c r="E17" t="s">
        <v>38</v>
      </c>
      <c r="F17" s="4" t="s">
        <v>81</v>
      </c>
      <c r="G17" s="5" t="s">
        <v>56</v>
      </c>
      <c r="H17" t="s">
        <v>82</v>
      </c>
      <c r="I17" t="s">
        <v>72</v>
      </c>
      <c r="J17" t="s">
        <v>83</v>
      </c>
      <c r="K17" t="s">
        <v>84</v>
      </c>
      <c r="L17" s="5" t="s">
        <v>42</v>
      </c>
      <c r="M17" t="s">
        <v>43</v>
      </c>
      <c r="N17" s="10">
        <v>0.02</v>
      </c>
      <c r="O17" s="10">
        <f t="shared" si="1"/>
        <v>0.08</v>
      </c>
    </row>
    <row r="18" spans="1:15" ht="12">
      <c r="A18" s="18"/>
      <c r="B18" t="s">
        <v>54</v>
      </c>
      <c r="C18" s="1">
        <f t="shared" si="0"/>
        <v>2</v>
      </c>
      <c r="D18" t="s">
        <v>27</v>
      </c>
      <c r="E18" t="s">
        <v>38</v>
      </c>
      <c r="F18" s="4" t="s">
        <v>85</v>
      </c>
      <c r="G18" s="5" t="s">
        <v>70</v>
      </c>
      <c r="H18" t="s">
        <v>86</v>
      </c>
      <c r="I18" t="s">
        <v>72</v>
      </c>
      <c r="J18" s="11" t="s">
        <v>87</v>
      </c>
      <c r="K18" t="s">
        <v>88</v>
      </c>
      <c r="L18" s="5" t="s">
        <v>42</v>
      </c>
      <c r="M18" t="s">
        <v>43</v>
      </c>
      <c r="N18" s="10">
        <v>0.02</v>
      </c>
      <c r="O18" s="10">
        <f t="shared" si="1"/>
        <v>0.04</v>
      </c>
    </row>
    <row r="19" spans="1:15" ht="12" customHeight="1">
      <c r="A19" s="18" t="s">
        <v>68</v>
      </c>
      <c r="B19" t="s">
        <v>58</v>
      </c>
      <c r="C19" s="1">
        <f t="shared" si="0"/>
        <v>2</v>
      </c>
      <c r="D19" t="s">
        <v>27</v>
      </c>
      <c r="E19" t="s">
        <v>38</v>
      </c>
      <c r="F19" s="4" t="s">
        <v>89</v>
      </c>
      <c r="G19" s="5" t="s">
        <v>46</v>
      </c>
      <c r="H19" t="s">
        <v>90</v>
      </c>
      <c r="I19" t="s">
        <v>72</v>
      </c>
      <c r="J19" t="s">
        <v>91</v>
      </c>
      <c r="K19" t="s">
        <v>92</v>
      </c>
      <c r="L19" s="5" t="s">
        <v>42</v>
      </c>
      <c r="M19" t="s">
        <v>61</v>
      </c>
      <c r="N19" s="10">
        <v>0.05</v>
      </c>
      <c r="O19" s="10">
        <f t="shared" si="1"/>
        <v>0.1</v>
      </c>
    </row>
    <row r="20" spans="1:15" ht="12">
      <c r="A20" s="18"/>
      <c r="B20" t="s">
        <v>62</v>
      </c>
      <c r="C20" s="1">
        <f t="shared" si="0"/>
        <v>2</v>
      </c>
      <c r="D20" t="s">
        <v>27</v>
      </c>
      <c r="E20" t="s">
        <v>38</v>
      </c>
      <c r="F20" s="4" t="s">
        <v>59</v>
      </c>
      <c r="G20" s="5" t="s">
        <v>46</v>
      </c>
      <c r="H20" t="s">
        <v>60</v>
      </c>
      <c r="I20" t="s">
        <v>72</v>
      </c>
      <c r="J20" t="s">
        <v>93</v>
      </c>
      <c r="K20" t="s">
        <v>94</v>
      </c>
      <c r="L20" s="5" t="s">
        <v>42</v>
      </c>
      <c r="M20" t="s">
        <v>61</v>
      </c>
      <c r="N20" s="10">
        <v>0.05</v>
      </c>
      <c r="O20" s="10">
        <f t="shared" si="1"/>
        <v>0.1</v>
      </c>
    </row>
    <row r="21" spans="1:15" ht="12">
      <c r="A21" s="18"/>
      <c r="B21" t="s">
        <v>65</v>
      </c>
      <c r="C21" s="1">
        <f t="shared" si="0"/>
        <v>2</v>
      </c>
      <c r="D21" t="s">
        <v>27</v>
      </c>
      <c r="E21" t="s">
        <v>38</v>
      </c>
      <c r="F21" s="4" t="s">
        <v>95</v>
      </c>
      <c r="G21" s="5" t="s">
        <v>46</v>
      </c>
      <c r="H21" t="s">
        <v>96</v>
      </c>
      <c r="I21" t="s">
        <v>72</v>
      </c>
      <c r="J21" t="s">
        <v>97</v>
      </c>
      <c r="K21" t="s">
        <v>98</v>
      </c>
      <c r="L21" s="5" t="s">
        <v>42</v>
      </c>
      <c r="M21" t="s">
        <v>61</v>
      </c>
      <c r="N21" s="10">
        <v>0.05</v>
      </c>
      <c r="O21" s="10">
        <f t="shared" si="1"/>
        <v>0.1</v>
      </c>
    </row>
    <row r="22" spans="2:15" ht="12">
      <c r="B22" t="s">
        <v>99</v>
      </c>
      <c r="C22" s="1">
        <f t="shared" si="0"/>
        <v>9</v>
      </c>
      <c r="D22" t="s">
        <v>27</v>
      </c>
      <c r="E22" t="s">
        <v>38</v>
      </c>
      <c r="F22" s="4" t="s">
        <v>100</v>
      </c>
      <c r="G22" s="5" t="s">
        <v>30</v>
      </c>
      <c r="H22" t="s">
        <v>101</v>
      </c>
      <c r="I22" t="s">
        <v>102</v>
      </c>
      <c r="J22" t="s">
        <v>103</v>
      </c>
      <c r="K22" t="s">
        <v>104</v>
      </c>
      <c r="L22" s="12" t="s">
        <v>105</v>
      </c>
      <c r="M22" t="s">
        <v>43</v>
      </c>
      <c r="N22" s="10">
        <v>0.01</v>
      </c>
      <c r="O22" s="10">
        <f t="shared" si="1"/>
        <v>0.09</v>
      </c>
    </row>
    <row r="23" spans="2:15" ht="12">
      <c r="B23" t="s">
        <v>106</v>
      </c>
      <c r="C23" s="1">
        <f t="shared" si="0"/>
        <v>9</v>
      </c>
      <c r="D23" t="s">
        <v>27</v>
      </c>
      <c r="E23" t="s">
        <v>38</v>
      </c>
      <c r="F23" s="4" t="s">
        <v>107</v>
      </c>
      <c r="G23" s="5" t="s">
        <v>30</v>
      </c>
      <c r="H23" t="s">
        <v>108</v>
      </c>
      <c r="I23" t="s">
        <v>102</v>
      </c>
      <c r="J23" t="s">
        <v>109</v>
      </c>
      <c r="K23" t="s">
        <v>110</v>
      </c>
      <c r="L23" s="5" t="s">
        <v>42</v>
      </c>
      <c r="M23" t="s">
        <v>43</v>
      </c>
      <c r="N23" s="10">
        <v>0.01</v>
      </c>
      <c r="O23" s="10">
        <f t="shared" si="1"/>
        <v>0.09</v>
      </c>
    </row>
    <row r="24" spans="2:15" ht="12">
      <c r="B24" t="s">
        <v>111</v>
      </c>
      <c r="C24" s="1">
        <f t="shared" si="0"/>
        <v>2</v>
      </c>
      <c r="D24" t="s">
        <v>27</v>
      </c>
      <c r="E24" t="s">
        <v>38</v>
      </c>
      <c r="F24" s="4" t="s">
        <v>112</v>
      </c>
      <c r="G24" s="5" t="s">
        <v>46</v>
      </c>
      <c r="H24" t="s">
        <v>113</v>
      </c>
      <c r="I24" t="s">
        <v>102</v>
      </c>
      <c r="J24" t="s">
        <v>114</v>
      </c>
      <c r="K24" t="s">
        <v>115</v>
      </c>
      <c r="L24" s="5" t="s">
        <v>42</v>
      </c>
      <c r="M24" t="s">
        <v>43</v>
      </c>
      <c r="N24" s="10">
        <v>0.01</v>
      </c>
      <c r="O24" s="10">
        <f t="shared" si="1"/>
        <v>0.02</v>
      </c>
    </row>
    <row r="25" spans="2:15" ht="12">
      <c r="B25" t="s">
        <v>116</v>
      </c>
      <c r="C25" s="1">
        <f t="shared" si="0"/>
        <v>2</v>
      </c>
      <c r="D25" t="s">
        <v>27</v>
      </c>
      <c r="E25" t="s">
        <v>38</v>
      </c>
      <c r="F25" s="4" t="s">
        <v>117</v>
      </c>
      <c r="G25" s="5" t="s">
        <v>46</v>
      </c>
      <c r="H25" t="s">
        <v>118</v>
      </c>
      <c r="I25" t="s">
        <v>102</v>
      </c>
      <c r="J25" t="s">
        <v>119</v>
      </c>
      <c r="K25" t="s">
        <v>120</v>
      </c>
      <c r="L25" s="5" t="s">
        <v>42</v>
      </c>
      <c r="M25" t="s">
        <v>43</v>
      </c>
      <c r="N25" s="10">
        <v>0.01</v>
      </c>
      <c r="O25" s="10">
        <f t="shared" si="1"/>
        <v>0.02</v>
      </c>
    </row>
    <row r="26" spans="2:15" ht="12">
      <c r="B26" t="s">
        <v>121</v>
      </c>
      <c r="C26" s="1">
        <f t="shared" si="0"/>
        <v>1</v>
      </c>
      <c r="D26" t="s">
        <v>27</v>
      </c>
      <c r="E26" t="s">
        <v>38</v>
      </c>
      <c r="F26" s="4" t="s">
        <v>122</v>
      </c>
      <c r="G26" s="5" t="s">
        <v>30</v>
      </c>
      <c r="H26" t="s">
        <v>123</v>
      </c>
      <c r="I26" t="s">
        <v>102</v>
      </c>
      <c r="J26" t="s">
        <v>124</v>
      </c>
      <c r="K26" t="s">
        <v>125</v>
      </c>
      <c r="L26" s="5" t="s">
        <v>42</v>
      </c>
      <c r="M26" t="s">
        <v>43</v>
      </c>
      <c r="N26" s="10">
        <v>0.01</v>
      </c>
      <c r="O26" s="10">
        <f t="shared" si="1"/>
        <v>0.01</v>
      </c>
    </row>
    <row r="27" spans="2:15" ht="12">
      <c r="B27" t="s">
        <v>126</v>
      </c>
      <c r="C27" s="1">
        <f t="shared" si="0"/>
        <v>8</v>
      </c>
      <c r="D27" t="s">
        <v>27</v>
      </c>
      <c r="E27" t="s">
        <v>38</v>
      </c>
      <c r="F27" s="4" t="s">
        <v>127</v>
      </c>
      <c r="G27" s="5" t="s">
        <v>30</v>
      </c>
      <c r="H27" t="s">
        <v>128</v>
      </c>
      <c r="I27" t="s">
        <v>102</v>
      </c>
      <c r="J27" t="s">
        <v>129</v>
      </c>
      <c r="K27" t="s">
        <v>130</v>
      </c>
      <c r="L27" s="5" t="s">
        <v>42</v>
      </c>
      <c r="M27" t="s">
        <v>43</v>
      </c>
      <c r="N27" s="10">
        <v>0.01</v>
      </c>
      <c r="O27" s="10">
        <f t="shared" si="1"/>
        <v>0.08</v>
      </c>
    </row>
    <row r="28" spans="2:15" ht="12">
      <c r="B28" t="s">
        <v>131</v>
      </c>
      <c r="C28" s="1">
        <f t="shared" si="0"/>
        <v>1</v>
      </c>
      <c r="D28" t="s">
        <v>27</v>
      </c>
      <c r="E28" t="s">
        <v>38</v>
      </c>
      <c r="F28" s="4" t="s">
        <v>132</v>
      </c>
      <c r="G28" s="5" t="s">
        <v>30</v>
      </c>
      <c r="H28" t="s">
        <v>133</v>
      </c>
      <c r="I28" t="s">
        <v>134</v>
      </c>
      <c r="J28" t="s">
        <v>135</v>
      </c>
      <c r="K28" t="s">
        <v>136</v>
      </c>
      <c r="L28" s="5" t="s">
        <v>137</v>
      </c>
      <c r="M28" t="s">
        <v>138</v>
      </c>
      <c r="N28" s="10">
        <v>0.25</v>
      </c>
      <c r="O28" s="10">
        <f t="shared" si="1"/>
        <v>0.25</v>
      </c>
    </row>
    <row r="29" spans="2:15" ht="12">
      <c r="B29" t="s">
        <v>139</v>
      </c>
      <c r="C29" s="1">
        <f t="shared" si="0"/>
        <v>1</v>
      </c>
      <c r="D29" t="s">
        <v>140</v>
      </c>
      <c r="E29" t="s">
        <v>28</v>
      </c>
      <c r="H29" t="s">
        <v>141</v>
      </c>
      <c r="I29" s="11" t="s">
        <v>142</v>
      </c>
      <c r="J29" s="13">
        <v>731375003</v>
      </c>
      <c r="K29" s="11" t="s">
        <v>143</v>
      </c>
      <c r="M29" s="11" t="s">
        <v>144</v>
      </c>
      <c r="N29" s="10">
        <v>1.65</v>
      </c>
      <c r="O29" s="10">
        <f t="shared" si="1"/>
        <v>1.65</v>
      </c>
    </row>
    <row r="30" spans="2:15" ht="12">
      <c r="B30" t="s">
        <v>145</v>
      </c>
      <c r="C30" s="1">
        <f t="shared" si="0"/>
        <v>1</v>
      </c>
      <c r="D30" t="s">
        <v>140</v>
      </c>
      <c r="E30" t="s">
        <v>28</v>
      </c>
      <c r="H30" t="s">
        <v>146</v>
      </c>
      <c r="I30" t="s">
        <v>147</v>
      </c>
      <c r="J30" t="s">
        <v>148</v>
      </c>
      <c r="K30" t="s">
        <v>149</v>
      </c>
      <c r="M30" t="s">
        <v>150</v>
      </c>
      <c r="N30" s="10">
        <v>0.41</v>
      </c>
      <c r="O30" s="10">
        <f t="shared" si="1"/>
        <v>0.41</v>
      </c>
    </row>
    <row r="31" spans="2:15" ht="12">
      <c r="B31" t="s">
        <v>151</v>
      </c>
      <c r="C31" s="1">
        <f t="shared" si="0"/>
        <v>2</v>
      </c>
      <c r="D31" t="s">
        <v>140</v>
      </c>
      <c r="E31" t="s">
        <v>28</v>
      </c>
      <c r="H31" t="s">
        <v>152</v>
      </c>
      <c r="I31" t="s">
        <v>153</v>
      </c>
      <c r="J31" t="s">
        <v>154</v>
      </c>
      <c r="K31" t="s">
        <v>155</v>
      </c>
      <c r="M31" t="s">
        <v>156</v>
      </c>
      <c r="N31" s="10">
        <v>0.45</v>
      </c>
      <c r="O31" s="10">
        <f t="shared" si="1"/>
        <v>0.9</v>
      </c>
    </row>
    <row r="32" spans="2:15" ht="12">
      <c r="B32" t="s">
        <v>157</v>
      </c>
      <c r="C32" s="1">
        <f t="shared" si="0"/>
        <v>1</v>
      </c>
      <c r="D32" t="s">
        <v>140</v>
      </c>
      <c r="E32" t="s">
        <v>28</v>
      </c>
      <c r="H32" t="s">
        <v>158</v>
      </c>
      <c r="I32" s="11" t="s">
        <v>159</v>
      </c>
      <c r="J32" s="11" t="s">
        <v>158</v>
      </c>
      <c r="K32" t="s">
        <v>160</v>
      </c>
      <c r="M32" t="s">
        <v>161</v>
      </c>
      <c r="N32" s="10">
        <v>0.55</v>
      </c>
      <c r="O32" s="10">
        <f t="shared" si="1"/>
        <v>0.55</v>
      </c>
    </row>
    <row r="33" spans="2:15" ht="12">
      <c r="B33" t="s">
        <v>162</v>
      </c>
      <c r="C33" s="1">
        <f t="shared" si="0"/>
        <v>1</v>
      </c>
      <c r="D33" t="s">
        <v>27</v>
      </c>
      <c r="E33" t="s">
        <v>38</v>
      </c>
      <c r="H33" t="s">
        <v>163</v>
      </c>
      <c r="I33" t="s">
        <v>164</v>
      </c>
      <c r="J33" t="s">
        <v>163</v>
      </c>
      <c r="K33" t="s">
        <v>165</v>
      </c>
      <c r="L33" s="5" t="s">
        <v>166</v>
      </c>
      <c r="M33" t="s">
        <v>167</v>
      </c>
      <c r="N33" s="10">
        <v>29.48</v>
      </c>
      <c r="O33" s="10">
        <f t="shared" si="1"/>
        <v>29.48</v>
      </c>
    </row>
    <row r="34" spans="2:15" ht="12">
      <c r="B34" t="s">
        <v>168</v>
      </c>
      <c r="C34" s="1">
        <f t="shared" si="0"/>
        <v>1</v>
      </c>
      <c r="D34" t="s">
        <v>27</v>
      </c>
      <c r="E34" t="s">
        <v>38</v>
      </c>
      <c r="H34" t="s">
        <v>169</v>
      </c>
      <c r="I34" t="s">
        <v>170</v>
      </c>
      <c r="J34" s="11" t="s">
        <v>169</v>
      </c>
      <c r="K34" t="s">
        <v>171</v>
      </c>
      <c r="L34" s="5" t="s">
        <v>172</v>
      </c>
      <c r="M34" t="s">
        <v>173</v>
      </c>
      <c r="N34" s="10">
        <v>3.23</v>
      </c>
      <c r="O34" s="10">
        <f t="shared" si="1"/>
        <v>3.23</v>
      </c>
    </row>
    <row r="35" spans="2:15" ht="12">
      <c r="B35" t="s">
        <v>174</v>
      </c>
      <c r="C35" s="1">
        <f t="shared" si="0"/>
        <v>1</v>
      </c>
      <c r="D35" t="s">
        <v>27</v>
      </c>
      <c r="E35" t="s">
        <v>38</v>
      </c>
      <c r="H35" t="s">
        <v>175</v>
      </c>
      <c r="I35" t="s">
        <v>176</v>
      </c>
      <c r="J35" t="s">
        <v>175</v>
      </c>
      <c r="K35" t="s">
        <v>177</v>
      </c>
      <c r="L35" s="5" t="s">
        <v>178</v>
      </c>
      <c r="M35" t="s">
        <v>179</v>
      </c>
      <c r="N35" s="10">
        <v>1.25</v>
      </c>
      <c r="O35" s="10">
        <f t="shared" si="1"/>
        <v>1.25</v>
      </c>
    </row>
    <row r="36" spans="2:15" ht="12">
      <c r="B36" t="s">
        <v>180</v>
      </c>
      <c r="C36" s="1">
        <f t="shared" si="0"/>
        <v>1</v>
      </c>
      <c r="D36" t="s">
        <v>27</v>
      </c>
      <c r="E36" t="s">
        <v>38</v>
      </c>
      <c r="F36" s="4" t="s">
        <v>181</v>
      </c>
      <c r="H36" t="s">
        <v>182</v>
      </c>
      <c r="I36" t="s">
        <v>183</v>
      </c>
      <c r="J36" s="11" t="s">
        <v>182</v>
      </c>
      <c r="K36" t="s">
        <v>184</v>
      </c>
      <c r="L36" s="5" t="s">
        <v>185</v>
      </c>
      <c r="M36" t="s">
        <v>186</v>
      </c>
      <c r="N36" s="10">
        <v>0.6000000000000001</v>
      </c>
      <c r="O36" s="10">
        <f t="shared" si="1"/>
        <v>0.6000000000000001</v>
      </c>
    </row>
    <row r="37" spans="1:15" s="6" customFormat="1" ht="12">
      <c r="A37"/>
      <c r="B37" t="s">
        <v>187</v>
      </c>
      <c r="C37" s="1">
        <f t="shared" si="0"/>
        <v>1</v>
      </c>
      <c r="D37" t="s">
        <v>27</v>
      </c>
      <c r="E37" t="s">
        <v>38</v>
      </c>
      <c r="F37" s="4" t="s">
        <v>188</v>
      </c>
      <c r="G37" s="5"/>
      <c r="H37" t="s">
        <v>189</v>
      </c>
      <c r="I37" t="s">
        <v>183</v>
      </c>
      <c r="J37" t="s">
        <v>190</v>
      </c>
      <c r="K37" t="s">
        <v>191</v>
      </c>
      <c r="L37" s="5" t="s">
        <v>185</v>
      </c>
      <c r="M37" t="s">
        <v>192</v>
      </c>
      <c r="N37" s="10">
        <v>0.45</v>
      </c>
      <c r="O37" s="10">
        <f t="shared" si="1"/>
        <v>0.45</v>
      </c>
    </row>
    <row r="38" spans="1:15" s="6" customFormat="1" ht="12">
      <c r="A38"/>
      <c r="B38" t="s">
        <v>193</v>
      </c>
      <c r="C38" s="1">
        <f t="shared" si="0"/>
        <v>2</v>
      </c>
      <c r="D38" t="s">
        <v>27</v>
      </c>
      <c r="E38" t="s">
        <v>38</v>
      </c>
      <c r="F38" s="4"/>
      <c r="G38" s="5"/>
      <c r="H38" t="s">
        <v>194</v>
      </c>
      <c r="I38" t="s">
        <v>176</v>
      </c>
      <c r="J38" t="s">
        <v>195</v>
      </c>
      <c r="K38" t="s">
        <v>196</v>
      </c>
      <c r="L38" s="5" t="s">
        <v>197</v>
      </c>
      <c r="M38" t="s">
        <v>198</v>
      </c>
      <c r="N38" s="10">
        <v>1.2</v>
      </c>
      <c r="O38" s="10">
        <f t="shared" si="1"/>
        <v>2.4</v>
      </c>
    </row>
    <row r="39" spans="1:15" s="6" customFormat="1" ht="12">
      <c r="A39"/>
      <c r="B39" t="s">
        <v>199</v>
      </c>
      <c r="C39" s="1">
        <f t="shared" si="0"/>
        <v>1</v>
      </c>
      <c r="D39" t="s">
        <v>27</v>
      </c>
      <c r="E39" t="s">
        <v>38</v>
      </c>
      <c r="F39" s="4" t="s">
        <v>200</v>
      </c>
      <c r="G39" s="5"/>
      <c r="H39" t="s">
        <v>201</v>
      </c>
      <c r="I39" t="s">
        <v>202</v>
      </c>
      <c r="J39" t="s">
        <v>203</v>
      </c>
      <c r="K39" t="s">
        <v>204</v>
      </c>
      <c r="L39" s="5" t="s">
        <v>205</v>
      </c>
      <c r="M39" t="s">
        <v>206</v>
      </c>
      <c r="N39" s="10">
        <v>0.45</v>
      </c>
      <c r="O39" s="10">
        <f t="shared" si="1"/>
        <v>0.45</v>
      </c>
    </row>
    <row r="40" spans="2:15" ht="12">
      <c r="B40" t="s">
        <v>207</v>
      </c>
      <c r="C40" s="1">
        <f t="shared" si="0"/>
        <v>1</v>
      </c>
      <c r="D40" t="s">
        <v>27</v>
      </c>
      <c r="E40" t="s">
        <v>38</v>
      </c>
      <c r="F40" s="4" t="s">
        <v>208</v>
      </c>
      <c r="H40" t="s">
        <v>201</v>
      </c>
      <c r="I40" t="s">
        <v>209</v>
      </c>
      <c r="J40" t="s">
        <v>210</v>
      </c>
      <c r="K40" t="s">
        <v>211</v>
      </c>
      <c r="L40" s="5" t="s">
        <v>205</v>
      </c>
      <c r="M40" t="s">
        <v>206</v>
      </c>
      <c r="N40" s="10">
        <v>0.67</v>
      </c>
      <c r="O40" s="10">
        <f t="shared" si="1"/>
        <v>0.67</v>
      </c>
    </row>
    <row r="41" spans="2:15" ht="12">
      <c r="B41" t="s">
        <v>212</v>
      </c>
      <c r="C41" s="1">
        <f t="shared" si="0"/>
        <v>2</v>
      </c>
      <c r="D41" t="s">
        <v>27</v>
      </c>
      <c r="E41" t="s">
        <v>38</v>
      </c>
      <c r="F41" s="4" t="s">
        <v>213</v>
      </c>
      <c r="G41" s="5" t="s">
        <v>214</v>
      </c>
      <c r="H41" t="s">
        <v>215</v>
      </c>
      <c r="I41" t="s">
        <v>216</v>
      </c>
      <c r="K41" t="s">
        <v>217</v>
      </c>
      <c r="L41" s="5" t="s">
        <v>42</v>
      </c>
      <c r="M41" t="s">
        <v>218</v>
      </c>
      <c r="N41" s="10">
        <v>0.02</v>
      </c>
      <c r="O41" s="10">
        <f t="shared" si="1"/>
        <v>0.04</v>
      </c>
    </row>
    <row r="42" spans="2:15" ht="12">
      <c r="B42" t="s">
        <v>219</v>
      </c>
      <c r="C42" s="1">
        <f t="shared" si="0"/>
        <v>3</v>
      </c>
      <c r="D42" t="s">
        <v>27</v>
      </c>
      <c r="E42" t="s">
        <v>38</v>
      </c>
      <c r="F42" s="4">
        <v>0</v>
      </c>
      <c r="G42" s="5" t="s">
        <v>214</v>
      </c>
      <c r="H42" t="s">
        <v>220</v>
      </c>
      <c r="I42" t="s">
        <v>216</v>
      </c>
      <c r="K42" t="s">
        <v>221</v>
      </c>
      <c r="L42" s="5" t="s">
        <v>42</v>
      </c>
      <c r="M42" t="s">
        <v>218</v>
      </c>
      <c r="N42" s="10">
        <v>0.02</v>
      </c>
      <c r="O42" s="10">
        <f t="shared" si="1"/>
        <v>0.06</v>
      </c>
    </row>
    <row r="43" spans="2:15" ht="12">
      <c r="B43" t="s">
        <v>222</v>
      </c>
      <c r="C43" s="1">
        <f t="shared" si="0"/>
        <v>5</v>
      </c>
      <c r="D43" t="s">
        <v>27</v>
      </c>
      <c r="E43" t="s">
        <v>38</v>
      </c>
      <c r="F43" s="4">
        <v>51</v>
      </c>
      <c r="G43" s="5" t="s">
        <v>214</v>
      </c>
      <c r="H43" t="s">
        <v>223</v>
      </c>
      <c r="I43" t="s">
        <v>216</v>
      </c>
      <c r="K43" t="s">
        <v>224</v>
      </c>
      <c r="L43" s="5" t="s">
        <v>42</v>
      </c>
      <c r="M43" t="s">
        <v>218</v>
      </c>
      <c r="N43" s="10">
        <v>0.02</v>
      </c>
      <c r="O43" s="10">
        <f t="shared" si="1"/>
        <v>0.1</v>
      </c>
    </row>
    <row r="44" spans="2:15" ht="12">
      <c r="B44" t="s">
        <v>225</v>
      </c>
      <c r="C44" s="1">
        <f t="shared" si="0"/>
        <v>2</v>
      </c>
      <c r="D44" t="s">
        <v>27</v>
      </c>
      <c r="E44" t="s">
        <v>38</v>
      </c>
      <c r="F44" s="4">
        <v>22</v>
      </c>
      <c r="G44" s="5" t="s">
        <v>214</v>
      </c>
      <c r="H44" t="s">
        <v>226</v>
      </c>
      <c r="I44" t="s">
        <v>216</v>
      </c>
      <c r="K44" t="s">
        <v>227</v>
      </c>
      <c r="L44" s="5" t="s">
        <v>42</v>
      </c>
      <c r="M44" t="s">
        <v>218</v>
      </c>
      <c r="N44" s="10">
        <v>0.02</v>
      </c>
      <c r="O44" s="10">
        <f t="shared" si="1"/>
        <v>0.04</v>
      </c>
    </row>
    <row r="45" spans="2:15" ht="12">
      <c r="B45" t="s">
        <v>228</v>
      </c>
      <c r="C45" s="1">
        <f t="shared" si="0"/>
        <v>1</v>
      </c>
      <c r="D45" t="s">
        <v>27</v>
      </c>
      <c r="E45" t="s">
        <v>38</v>
      </c>
      <c r="F45" s="4" t="s">
        <v>229</v>
      </c>
      <c r="G45" s="5" t="s">
        <v>214</v>
      </c>
      <c r="H45" t="s">
        <v>230</v>
      </c>
      <c r="I45" t="s">
        <v>216</v>
      </c>
      <c r="K45" t="s">
        <v>231</v>
      </c>
      <c r="L45" s="5" t="s">
        <v>42</v>
      </c>
      <c r="M45" t="s">
        <v>218</v>
      </c>
      <c r="N45" s="10">
        <v>0.02</v>
      </c>
      <c r="O45" s="10">
        <f t="shared" si="1"/>
        <v>0.02</v>
      </c>
    </row>
    <row r="46" spans="1:15" ht="12">
      <c r="A46" t="s">
        <v>232</v>
      </c>
      <c r="B46" t="s">
        <v>233</v>
      </c>
      <c r="C46" s="1">
        <f t="shared" si="0"/>
        <v>2</v>
      </c>
      <c r="D46" t="s">
        <v>27</v>
      </c>
      <c r="E46" t="s">
        <v>38</v>
      </c>
      <c r="H46" t="s">
        <v>234</v>
      </c>
      <c r="I46" t="s">
        <v>235</v>
      </c>
      <c r="J46" s="11" t="s">
        <v>236</v>
      </c>
      <c r="K46" t="s">
        <v>237</v>
      </c>
      <c r="L46" s="5" t="s">
        <v>234</v>
      </c>
      <c r="M46" t="s">
        <v>238</v>
      </c>
      <c r="N46" s="10">
        <v>1.5</v>
      </c>
      <c r="O46" s="10">
        <f t="shared" si="1"/>
        <v>3</v>
      </c>
    </row>
    <row r="47" spans="1:13" ht="12">
      <c r="A47" t="s">
        <v>25</v>
      </c>
      <c r="B47" t="s">
        <v>239</v>
      </c>
      <c r="C47" s="1">
        <f t="shared" si="0"/>
        <v>2</v>
      </c>
      <c r="D47" t="s">
        <v>140</v>
      </c>
      <c r="E47" t="s">
        <v>28</v>
      </c>
      <c r="F47"/>
      <c r="G47"/>
      <c r="H47" s="11" t="s">
        <v>240</v>
      </c>
      <c r="L47"/>
      <c r="M47" s="11" t="s">
        <v>240</v>
      </c>
    </row>
    <row r="48" spans="6:12" ht="12">
      <c r="F48"/>
      <c r="G48"/>
      <c r="L48"/>
    </row>
    <row r="49" spans="6:15" ht="12">
      <c r="F49"/>
      <c r="G49"/>
      <c r="L49"/>
      <c r="N49" s="3" t="s">
        <v>4</v>
      </c>
      <c r="O49" s="3">
        <f>SUM(O14:O46)</f>
        <v>46.60000000000001</v>
      </c>
    </row>
  </sheetData>
  <sheetProtection selectLockedCells="1" selectUnlockedCells="1"/>
  <mergeCells count="4">
    <mergeCell ref="A6:A10"/>
    <mergeCell ref="A11:A13"/>
    <mergeCell ref="A14:A18"/>
    <mergeCell ref="A19:A2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="89" zoomScaleNormal="89" workbookViewId="0" topLeftCell="A1">
      <selection activeCell="K18" sqref="K18"/>
    </sheetView>
  </sheetViews>
  <sheetFormatPr defaultColWidth="11.57421875" defaultRowHeight="12.75"/>
  <cols>
    <col min="1" max="1" width="15.00390625" style="0" customWidth="1"/>
    <col min="2" max="2" width="31.7109375" style="0" customWidth="1"/>
    <col min="3" max="3" width="4.140625" style="0" customWidth="1"/>
    <col min="4" max="4" width="5.00390625" style="0" customWidth="1"/>
    <col min="5" max="5" width="6.28125" style="0" customWidth="1"/>
    <col min="6" max="6" width="6.8515625" style="4" customWidth="1"/>
    <col min="7" max="7" width="6.00390625" style="5" customWidth="1"/>
    <col min="8" max="8" width="27.00390625" style="0" customWidth="1"/>
    <col min="9" max="9" width="21.00390625" style="0" customWidth="1"/>
    <col min="10" max="10" width="21.7109375" style="0" customWidth="1"/>
    <col min="11" max="11" width="23.8515625" style="0" customWidth="1"/>
    <col min="12" max="12" width="10.140625" style="5" customWidth="1"/>
    <col min="13" max="13" width="27.8515625" style="0" customWidth="1"/>
    <col min="14" max="15" width="11.421875" style="2" customWidth="1"/>
    <col min="16" max="16384" width="11.421875" style="0" customWidth="1"/>
  </cols>
  <sheetData>
    <row r="1" ht="12">
      <c r="A1" s="1" t="s">
        <v>241</v>
      </c>
    </row>
    <row r="3" spans="1:15" ht="12">
      <c r="A3" t="s">
        <v>10</v>
      </c>
      <c r="B3" t="s">
        <v>11</v>
      </c>
      <c r="C3" t="s">
        <v>12</v>
      </c>
      <c r="D3" t="s">
        <v>13</v>
      </c>
      <c r="E3" t="s">
        <v>14</v>
      </c>
      <c r="F3" s="4" t="s">
        <v>15</v>
      </c>
      <c r="G3" s="5" t="s">
        <v>16</v>
      </c>
      <c r="H3" t="s">
        <v>17</v>
      </c>
      <c r="I3" t="s">
        <v>18</v>
      </c>
      <c r="J3" t="s">
        <v>19</v>
      </c>
      <c r="K3" t="s">
        <v>20</v>
      </c>
      <c r="L3" s="5" t="s">
        <v>21</v>
      </c>
      <c r="M3" t="s">
        <v>22</v>
      </c>
      <c r="N3" s="2" t="s">
        <v>23</v>
      </c>
      <c r="O3" s="2" t="s">
        <v>24</v>
      </c>
    </row>
    <row r="4" spans="2:15" ht="12">
      <c r="B4" s="11" t="s">
        <v>242</v>
      </c>
      <c r="C4" s="1">
        <f aca="true" t="shared" si="0" ref="C4:C25">LEN(B4)-LEN(SUBSTITUTE(B4,",",""))+1</f>
        <v>4</v>
      </c>
      <c r="D4" t="s">
        <v>27</v>
      </c>
      <c r="E4" t="s">
        <v>38</v>
      </c>
      <c r="F4" s="4" t="s">
        <v>100</v>
      </c>
      <c r="G4" s="5" t="s">
        <v>30</v>
      </c>
      <c r="H4" t="s">
        <v>101</v>
      </c>
      <c r="I4" t="s">
        <v>102</v>
      </c>
      <c r="J4" s="14" t="s">
        <v>103</v>
      </c>
      <c r="K4" t="s">
        <v>104</v>
      </c>
      <c r="L4" s="5" t="s">
        <v>105</v>
      </c>
      <c r="M4" t="s">
        <v>43</v>
      </c>
      <c r="N4" s="10">
        <v>0.01</v>
      </c>
      <c r="O4" s="10">
        <f aca="true" t="shared" si="1" ref="O4:O22">C4*N4</f>
        <v>0.04</v>
      </c>
    </row>
    <row r="5" spans="2:15" ht="12">
      <c r="B5" s="11" t="s">
        <v>243</v>
      </c>
      <c r="C5" s="1">
        <f t="shared" si="0"/>
        <v>2</v>
      </c>
      <c r="D5" t="s">
        <v>27</v>
      </c>
      <c r="E5" t="s">
        <v>38</v>
      </c>
      <c r="F5" s="4" t="s">
        <v>107</v>
      </c>
      <c r="G5" s="5" t="s">
        <v>30</v>
      </c>
      <c r="H5" t="s">
        <v>108</v>
      </c>
      <c r="I5" t="s">
        <v>102</v>
      </c>
      <c r="J5" s="14" t="s">
        <v>109</v>
      </c>
      <c r="K5" t="s">
        <v>110</v>
      </c>
      <c r="L5" s="5" t="s">
        <v>42</v>
      </c>
      <c r="M5" t="s">
        <v>43</v>
      </c>
      <c r="N5" s="10">
        <v>0.01</v>
      </c>
      <c r="O5" s="10">
        <f t="shared" si="1"/>
        <v>0.02</v>
      </c>
    </row>
    <row r="6" spans="2:15" ht="12">
      <c r="B6" t="s">
        <v>244</v>
      </c>
      <c r="C6" s="1">
        <f t="shared" si="0"/>
        <v>2</v>
      </c>
      <c r="D6" t="s">
        <v>27</v>
      </c>
      <c r="E6" t="s">
        <v>38</v>
      </c>
      <c r="F6" s="4" t="s">
        <v>127</v>
      </c>
      <c r="G6" s="5" t="s">
        <v>30</v>
      </c>
      <c r="H6" t="s">
        <v>128</v>
      </c>
      <c r="I6" t="s">
        <v>102</v>
      </c>
      <c r="J6" s="13" t="s">
        <v>129</v>
      </c>
      <c r="K6" t="s">
        <v>245</v>
      </c>
      <c r="L6" s="5" t="s">
        <v>42</v>
      </c>
      <c r="M6" t="s">
        <v>43</v>
      </c>
      <c r="N6" s="10">
        <v>0.01</v>
      </c>
      <c r="O6" s="10">
        <f t="shared" si="1"/>
        <v>0.02</v>
      </c>
    </row>
    <row r="7" spans="2:15" ht="12">
      <c r="B7" s="11" t="s">
        <v>139</v>
      </c>
      <c r="C7" s="1">
        <f t="shared" si="0"/>
        <v>1</v>
      </c>
      <c r="D7" t="s">
        <v>27</v>
      </c>
      <c r="E7" t="s">
        <v>28</v>
      </c>
      <c r="H7" t="s">
        <v>141</v>
      </c>
      <c r="I7" t="s">
        <v>142</v>
      </c>
      <c r="J7" s="14">
        <v>731375003</v>
      </c>
      <c r="K7" t="s">
        <v>143</v>
      </c>
      <c r="M7" t="s">
        <v>144</v>
      </c>
      <c r="N7" s="10">
        <v>1.65</v>
      </c>
      <c r="O7" s="10">
        <f t="shared" si="1"/>
        <v>1.65</v>
      </c>
    </row>
    <row r="8" spans="2:15" ht="12">
      <c r="B8" s="11" t="s">
        <v>145</v>
      </c>
      <c r="C8" s="1">
        <f t="shared" si="0"/>
        <v>1</v>
      </c>
      <c r="D8" t="s">
        <v>27</v>
      </c>
      <c r="E8" t="s">
        <v>28</v>
      </c>
      <c r="H8" t="s">
        <v>146</v>
      </c>
      <c r="I8" t="s">
        <v>147</v>
      </c>
      <c r="J8" s="14" t="s">
        <v>148</v>
      </c>
      <c r="K8" t="s">
        <v>149</v>
      </c>
      <c r="M8" t="s">
        <v>150</v>
      </c>
      <c r="N8" s="10">
        <v>0.41</v>
      </c>
      <c r="O8" s="10">
        <f t="shared" si="1"/>
        <v>0.41</v>
      </c>
    </row>
    <row r="9" spans="2:15" s="11" customFormat="1" ht="12">
      <c r="B9" s="11" t="s">
        <v>246</v>
      </c>
      <c r="C9" s="1">
        <f t="shared" si="0"/>
        <v>2</v>
      </c>
      <c r="D9" s="11" t="s">
        <v>27</v>
      </c>
      <c r="E9" s="11" t="s">
        <v>38</v>
      </c>
      <c r="F9" s="4"/>
      <c r="G9" s="5"/>
      <c r="H9" s="11" t="s">
        <v>175</v>
      </c>
      <c r="I9" s="11" t="s">
        <v>176</v>
      </c>
      <c r="J9" s="13" t="s">
        <v>175</v>
      </c>
      <c r="K9" s="11" t="s">
        <v>177</v>
      </c>
      <c r="L9" s="5" t="s">
        <v>178</v>
      </c>
      <c r="M9" s="11" t="s">
        <v>179</v>
      </c>
      <c r="N9" s="10">
        <v>1.25</v>
      </c>
      <c r="O9" s="10">
        <f t="shared" si="1"/>
        <v>2.5</v>
      </c>
    </row>
    <row r="10" spans="2:15" ht="12">
      <c r="B10" s="11" t="s">
        <v>247</v>
      </c>
      <c r="C10" s="1">
        <f t="shared" si="0"/>
        <v>1</v>
      </c>
      <c r="D10" t="s">
        <v>27</v>
      </c>
      <c r="E10" t="s">
        <v>38</v>
      </c>
      <c r="H10" t="s">
        <v>248</v>
      </c>
      <c r="I10" s="11" t="s">
        <v>249</v>
      </c>
      <c r="J10" s="14" t="s">
        <v>250</v>
      </c>
      <c r="K10" t="s">
        <v>251</v>
      </c>
      <c r="L10" s="5" t="s">
        <v>252</v>
      </c>
      <c r="M10" t="s">
        <v>253</v>
      </c>
      <c r="N10" s="10">
        <v>0.27</v>
      </c>
      <c r="O10" s="10">
        <f t="shared" si="1"/>
        <v>0.27</v>
      </c>
    </row>
    <row r="11" spans="2:15" ht="12">
      <c r="B11" s="11" t="s">
        <v>187</v>
      </c>
      <c r="C11" s="1">
        <f t="shared" si="0"/>
        <v>1</v>
      </c>
      <c r="D11" t="s">
        <v>27</v>
      </c>
      <c r="E11" t="s">
        <v>38</v>
      </c>
      <c r="H11" s="11" t="s">
        <v>254</v>
      </c>
      <c r="I11" t="s">
        <v>255</v>
      </c>
      <c r="J11" s="14" t="s">
        <v>256</v>
      </c>
      <c r="K11" t="s">
        <v>257</v>
      </c>
      <c r="L11" s="5" t="s">
        <v>258</v>
      </c>
      <c r="M11" t="s">
        <v>259</v>
      </c>
      <c r="N11" s="10">
        <v>0.2</v>
      </c>
      <c r="O11" s="10">
        <f t="shared" si="1"/>
        <v>0.2</v>
      </c>
    </row>
    <row r="12" spans="2:15" ht="12">
      <c r="B12" s="11" t="s">
        <v>260</v>
      </c>
      <c r="C12" s="1">
        <f t="shared" si="0"/>
        <v>3</v>
      </c>
      <c r="D12" t="s">
        <v>27</v>
      </c>
      <c r="E12" t="s">
        <v>38</v>
      </c>
      <c r="H12" t="s">
        <v>261</v>
      </c>
      <c r="I12" t="s">
        <v>262</v>
      </c>
      <c r="J12" s="14" t="s">
        <v>263</v>
      </c>
      <c r="K12" t="s">
        <v>264</v>
      </c>
      <c r="L12" s="5" t="s">
        <v>265</v>
      </c>
      <c r="M12" t="s">
        <v>266</v>
      </c>
      <c r="N12" s="10">
        <v>0.47</v>
      </c>
      <c r="O12" s="10">
        <f t="shared" si="1"/>
        <v>1.41</v>
      </c>
    </row>
    <row r="13" spans="2:15" ht="12">
      <c r="B13" s="11" t="s">
        <v>267</v>
      </c>
      <c r="C13" s="1">
        <f t="shared" si="0"/>
        <v>4</v>
      </c>
      <c r="D13" t="s">
        <v>27</v>
      </c>
      <c r="E13" t="s">
        <v>28</v>
      </c>
      <c r="F13"/>
      <c r="G13"/>
      <c r="H13" t="s">
        <v>268</v>
      </c>
      <c r="I13" t="s">
        <v>269</v>
      </c>
      <c r="J13" s="13" t="s">
        <v>270</v>
      </c>
      <c r="K13" t="s">
        <v>271</v>
      </c>
      <c r="L13"/>
      <c r="M13" t="s">
        <v>268</v>
      </c>
      <c r="N13">
        <v>0.65</v>
      </c>
      <c r="O13" s="10">
        <f t="shared" si="1"/>
        <v>2.6</v>
      </c>
    </row>
    <row r="14" spans="2:15" ht="12">
      <c r="B14" s="11" t="s">
        <v>174</v>
      </c>
      <c r="C14" s="1">
        <f t="shared" si="0"/>
        <v>1</v>
      </c>
      <c r="D14" t="s">
        <v>27</v>
      </c>
      <c r="E14" t="s">
        <v>38</v>
      </c>
      <c r="F14" s="4" t="s">
        <v>272</v>
      </c>
      <c r="H14" t="s">
        <v>273</v>
      </c>
      <c r="I14" t="s">
        <v>274</v>
      </c>
      <c r="J14" s="14" t="s">
        <v>273</v>
      </c>
      <c r="K14" t="s">
        <v>275</v>
      </c>
      <c r="L14" s="15" t="s">
        <v>276</v>
      </c>
      <c r="M14" t="s">
        <v>277</v>
      </c>
      <c r="N14" s="10">
        <v>6</v>
      </c>
      <c r="O14" s="10">
        <f t="shared" si="1"/>
        <v>6</v>
      </c>
    </row>
    <row r="15" spans="1:15" s="6" customFormat="1" ht="12">
      <c r="A15"/>
      <c r="B15" s="11" t="s">
        <v>278</v>
      </c>
      <c r="C15" s="1">
        <f t="shared" si="0"/>
        <v>1</v>
      </c>
      <c r="D15" t="s">
        <v>27</v>
      </c>
      <c r="E15" t="s">
        <v>38</v>
      </c>
      <c r="F15" s="4" t="s">
        <v>188</v>
      </c>
      <c r="G15" s="5"/>
      <c r="H15" t="s">
        <v>189</v>
      </c>
      <c r="I15" t="s">
        <v>183</v>
      </c>
      <c r="J15" s="14" t="s">
        <v>190</v>
      </c>
      <c r="K15" t="s">
        <v>191</v>
      </c>
      <c r="L15" s="5" t="s">
        <v>185</v>
      </c>
      <c r="M15" t="s">
        <v>192</v>
      </c>
      <c r="N15" s="10">
        <v>0.45</v>
      </c>
      <c r="O15" s="10">
        <f t="shared" si="1"/>
        <v>0.45</v>
      </c>
    </row>
    <row r="16" spans="2:15" s="11" customFormat="1" ht="12">
      <c r="B16" s="11" t="s">
        <v>279</v>
      </c>
      <c r="C16" s="1">
        <f t="shared" si="0"/>
        <v>2</v>
      </c>
      <c r="D16" s="11" t="s">
        <v>27</v>
      </c>
      <c r="E16" s="11" t="s">
        <v>38</v>
      </c>
      <c r="F16" s="4" t="s">
        <v>213</v>
      </c>
      <c r="G16" s="5" t="s">
        <v>214</v>
      </c>
      <c r="H16" s="11" t="s">
        <v>280</v>
      </c>
      <c r="I16" s="11" t="s">
        <v>216</v>
      </c>
      <c r="J16" s="13"/>
      <c r="L16" s="5" t="s">
        <v>252</v>
      </c>
      <c r="M16" s="11" t="s">
        <v>218</v>
      </c>
      <c r="N16" s="10">
        <v>0.02</v>
      </c>
      <c r="O16" s="10">
        <f t="shared" si="1"/>
        <v>0.04</v>
      </c>
    </row>
    <row r="17" spans="2:15" ht="12">
      <c r="B17" s="11" t="s">
        <v>281</v>
      </c>
      <c r="C17" s="1">
        <f t="shared" si="0"/>
        <v>4</v>
      </c>
      <c r="D17" t="s">
        <v>27</v>
      </c>
      <c r="E17" t="s">
        <v>38</v>
      </c>
      <c r="F17" s="4">
        <v>0</v>
      </c>
      <c r="G17" s="5" t="s">
        <v>214</v>
      </c>
      <c r="H17" t="s">
        <v>282</v>
      </c>
      <c r="I17" t="s">
        <v>216</v>
      </c>
      <c r="J17" s="14"/>
      <c r="L17" s="5" t="s">
        <v>252</v>
      </c>
      <c r="M17" t="s">
        <v>218</v>
      </c>
      <c r="N17" s="10">
        <v>0.02</v>
      </c>
      <c r="O17" s="10">
        <f t="shared" si="1"/>
        <v>0.08</v>
      </c>
    </row>
    <row r="18" spans="2:15" ht="12">
      <c r="B18" s="11" t="s">
        <v>283</v>
      </c>
      <c r="C18" s="1">
        <f t="shared" si="0"/>
        <v>3</v>
      </c>
      <c r="D18" t="s">
        <v>27</v>
      </c>
      <c r="E18" t="s">
        <v>38</v>
      </c>
      <c r="F18" s="4">
        <v>51</v>
      </c>
      <c r="G18" s="5" t="s">
        <v>214</v>
      </c>
      <c r="H18" s="11" t="s">
        <v>284</v>
      </c>
      <c r="I18" t="s">
        <v>216</v>
      </c>
      <c r="J18" s="14"/>
      <c r="K18" t="s">
        <v>285</v>
      </c>
      <c r="L18" s="5" t="s">
        <v>252</v>
      </c>
      <c r="M18" t="s">
        <v>218</v>
      </c>
      <c r="N18" s="10">
        <v>0.02</v>
      </c>
      <c r="O18" s="10">
        <f t="shared" si="1"/>
        <v>0.06</v>
      </c>
    </row>
    <row r="19" spans="2:15" s="11" customFormat="1" ht="12">
      <c r="B19" s="11" t="s">
        <v>286</v>
      </c>
      <c r="C19" s="1">
        <f t="shared" si="0"/>
        <v>1</v>
      </c>
      <c r="D19" s="11" t="s">
        <v>27</v>
      </c>
      <c r="E19" s="11" t="s">
        <v>38</v>
      </c>
      <c r="F19" s="4" t="s">
        <v>287</v>
      </c>
      <c r="G19" s="5" t="s">
        <v>214</v>
      </c>
      <c r="H19" s="11" t="s">
        <v>288</v>
      </c>
      <c r="I19" s="11" t="s">
        <v>216</v>
      </c>
      <c r="J19" s="13"/>
      <c r="K19" s="11" t="s">
        <v>289</v>
      </c>
      <c r="L19" s="5" t="s">
        <v>252</v>
      </c>
      <c r="M19" s="11" t="s">
        <v>218</v>
      </c>
      <c r="N19" s="10">
        <v>0.02</v>
      </c>
      <c r="O19" s="10">
        <f t="shared" si="1"/>
        <v>0.02</v>
      </c>
    </row>
    <row r="20" spans="2:15" s="11" customFormat="1" ht="12">
      <c r="B20" s="11" t="s">
        <v>290</v>
      </c>
      <c r="C20" s="1">
        <f t="shared" si="0"/>
        <v>1</v>
      </c>
      <c r="D20" s="11" t="s">
        <v>27</v>
      </c>
      <c r="E20" s="11" t="s">
        <v>38</v>
      </c>
      <c r="F20" s="4" t="s">
        <v>291</v>
      </c>
      <c r="G20" s="5" t="s">
        <v>214</v>
      </c>
      <c r="H20" s="11" t="s">
        <v>292</v>
      </c>
      <c r="I20" s="11" t="s">
        <v>216</v>
      </c>
      <c r="J20" s="13"/>
      <c r="K20" s="11" t="s">
        <v>293</v>
      </c>
      <c r="L20" s="5" t="s">
        <v>252</v>
      </c>
      <c r="M20" s="11" t="s">
        <v>218</v>
      </c>
      <c r="N20" s="10">
        <v>0.02</v>
      </c>
      <c r="O20" s="10">
        <f t="shared" si="1"/>
        <v>0.02</v>
      </c>
    </row>
    <row r="21" spans="2:15" s="11" customFormat="1" ht="12">
      <c r="B21" s="11" t="s">
        <v>294</v>
      </c>
      <c r="C21" s="1">
        <f t="shared" si="0"/>
        <v>1</v>
      </c>
      <c r="D21" s="11" t="s">
        <v>27</v>
      </c>
      <c r="E21" s="11" t="s">
        <v>38</v>
      </c>
      <c r="F21" s="4" t="s">
        <v>295</v>
      </c>
      <c r="G21" s="5" t="s">
        <v>214</v>
      </c>
      <c r="H21" s="11" t="s">
        <v>296</v>
      </c>
      <c r="I21" s="11" t="s">
        <v>216</v>
      </c>
      <c r="J21" s="13"/>
      <c r="K21" s="11" t="s">
        <v>297</v>
      </c>
      <c r="L21" s="5" t="s">
        <v>252</v>
      </c>
      <c r="M21" s="11" t="s">
        <v>218</v>
      </c>
      <c r="N21" s="10">
        <v>0.02</v>
      </c>
      <c r="O21" s="10">
        <f t="shared" si="1"/>
        <v>0.02</v>
      </c>
    </row>
    <row r="22" spans="1:15" s="11" customFormat="1" ht="12">
      <c r="A22" s="11" t="s">
        <v>232</v>
      </c>
      <c r="B22" s="11" t="s">
        <v>298</v>
      </c>
      <c r="C22" s="1">
        <f t="shared" si="0"/>
        <v>1</v>
      </c>
      <c r="D22" s="11" t="s">
        <v>27</v>
      </c>
      <c r="E22" s="11" t="s">
        <v>28</v>
      </c>
      <c r="H22" s="11" t="s">
        <v>240</v>
      </c>
      <c r="J22" s="14"/>
      <c r="M22" s="11" t="s">
        <v>240</v>
      </c>
      <c r="N22" s="10">
        <v>0.1</v>
      </c>
      <c r="O22" s="10">
        <f t="shared" si="1"/>
        <v>0.1</v>
      </c>
    </row>
    <row r="23" spans="1:15" s="11" customFormat="1" ht="12">
      <c r="A23" s="11" t="s">
        <v>25</v>
      </c>
      <c r="B23" s="11" t="s">
        <v>299</v>
      </c>
      <c r="C23" s="1">
        <f t="shared" si="0"/>
        <v>2</v>
      </c>
      <c r="D23" s="11" t="s">
        <v>27</v>
      </c>
      <c r="E23" s="11" t="s">
        <v>28</v>
      </c>
      <c r="H23" s="11" t="s">
        <v>300</v>
      </c>
      <c r="J23" s="14"/>
      <c r="M23" s="11" t="s">
        <v>300</v>
      </c>
      <c r="N23" s="10"/>
      <c r="O23" s="10"/>
    </row>
    <row r="24" spans="1:15" s="11" customFormat="1" ht="12">
      <c r="A24" s="11" t="s">
        <v>25</v>
      </c>
      <c r="B24" s="11" t="s">
        <v>26</v>
      </c>
      <c r="C24" s="1">
        <f t="shared" si="0"/>
        <v>2</v>
      </c>
      <c r="D24" s="11" t="s">
        <v>27</v>
      </c>
      <c r="E24" s="11" t="s">
        <v>28</v>
      </c>
      <c r="F24" s="16" t="s">
        <v>29</v>
      </c>
      <c r="G24" s="15" t="s">
        <v>30</v>
      </c>
      <c r="H24" s="11" t="s">
        <v>31</v>
      </c>
      <c r="J24" s="14"/>
      <c r="L24" s="15"/>
      <c r="M24" s="11" t="s">
        <v>32</v>
      </c>
      <c r="N24" s="10"/>
      <c r="O24" s="10"/>
    </row>
    <row r="25" spans="1:15" s="11" customFormat="1" ht="12">
      <c r="A25" s="11" t="s">
        <v>25</v>
      </c>
      <c r="B25" s="11" t="s">
        <v>33</v>
      </c>
      <c r="C25" s="1">
        <f t="shared" si="0"/>
        <v>1</v>
      </c>
      <c r="D25" s="11" t="s">
        <v>27</v>
      </c>
      <c r="E25" s="11" t="s">
        <v>28</v>
      </c>
      <c r="F25" s="16" t="s">
        <v>301</v>
      </c>
      <c r="G25" s="15" t="s">
        <v>30</v>
      </c>
      <c r="H25" s="11" t="s">
        <v>302</v>
      </c>
      <c r="J25" s="14"/>
      <c r="L25" s="15"/>
      <c r="M25" s="11" t="s">
        <v>32</v>
      </c>
      <c r="N25" s="10"/>
      <c r="O25" s="10"/>
    </row>
    <row r="26" spans="6:15" s="11" customFormat="1" ht="12">
      <c r="F26" s="16"/>
      <c r="G26" s="15"/>
      <c r="L26" s="15"/>
      <c r="N26" s="10"/>
      <c r="O26" s="10"/>
    </row>
    <row r="27" spans="14:15" ht="12">
      <c r="N27" s="3" t="s">
        <v>4</v>
      </c>
      <c r="O27" s="3">
        <f>SUM(O4:O21)</f>
        <v>15.809999999999999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="89" zoomScaleNormal="89" workbookViewId="0" topLeftCell="A1">
      <selection activeCell="M4" sqref="M4"/>
    </sheetView>
  </sheetViews>
  <sheetFormatPr defaultColWidth="11.57421875" defaultRowHeight="12.75"/>
  <cols>
    <col min="1" max="1" width="15.00390625" style="0" customWidth="1"/>
    <col min="2" max="2" width="31.7109375" style="0" customWidth="1"/>
    <col min="3" max="3" width="4.140625" style="0" customWidth="1"/>
    <col min="4" max="4" width="5.00390625" style="0" customWidth="1"/>
    <col min="5" max="5" width="6.28125" style="0" customWidth="1"/>
    <col min="6" max="6" width="6.8515625" style="4" customWidth="1"/>
    <col min="7" max="7" width="6.00390625" style="5" customWidth="1"/>
    <col min="8" max="8" width="27.00390625" style="0" customWidth="1"/>
    <col min="9" max="9" width="21.00390625" style="0" customWidth="1"/>
    <col min="10" max="10" width="21.7109375" style="0" customWidth="1"/>
    <col min="11" max="11" width="23.8515625" style="0" customWidth="1"/>
    <col min="12" max="12" width="10.140625" style="5" customWidth="1"/>
    <col min="13" max="13" width="27.8515625" style="0" customWidth="1"/>
    <col min="14" max="15" width="11.421875" style="2" customWidth="1"/>
    <col min="16" max="16384" width="11.421875" style="0" customWidth="1"/>
  </cols>
  <sheetData>
    <row r="1" ht="12">
      <c r="A1" s="1" t="s">
        <v>303</v>
      </c>
    </row>
    <row r="3" spans="1:15" ht="12">
      <c r="A3" t="s">
        <v>10</v>
      </c>
      <c r="B3" t="s">
        <v>11</v>
      </c>
      <c r="C3" t="s">
        <v>12</v>
      </c>
      <c r="D3" t="s">
        <v>13</v>
      </c>
      <c r="E3" t="s">
        <v>14</v>
      </c>
      <c r="F3" s="4" t="s">
        <v>15</v>
      </c>
      <c r="G3" s="5" t="s">
        <v>16</v>
      </c>
      <c r="H3" t="s">
        <v>17</v>
      </c>
      <c r="I3" t="s">
        <v>18</v>
      </c>
      <c r="J3" t="s">
        <v>19</v>
      </c>
      <c r="K3" t="s">
        <v>20</v>
      </c>
      <c r="L3" s="5" t="s">
        <v>21</v>
      </c>
      <c r="M3" t="s">
        <v>22</v>
      </c>
      <c r="N3" s="2" t="s">
        <v>23</v>
      </c>
      <c r="O3" s="2" t="s">
        <v>24</v>
      </c>
    </row>
    <row r="4" spans="1:13" ht="12">
      <c r="A4" t="s">
        <v>25</v>
      </c>
      <c r="B4" t="s">
        <v>304</v>
      </c>
      <c r="C4" s="1">
        <f aca="true" t="shared" si="0" ref="C4:C12">LEN(B4)-LEN(SUBSTITUTE(B4,",",""))+1</f>
        <v>1</v>
      </c>
      <c r="D4" s="1" t="s">
        <v>140</v>
      </c>
      <c r="E4" t="s">
        <v>38</v>
      </c>
      <c r="F4" s="4" t="s">
        <v>29</v>
      </c>
      <c r="G4" s="5" t="s">
        <v>30</v>
      </c>
      <c r="H4" s="11" t="s">
        <v>305</v>
      </c>
      <c r="M4" s="11" t="s">
        <v>138</v>
      </c>
    </row>
    <row r="5" spans="2:15" ht="12">
      <c r="B5" s="11" t="s">
        <v>306</v>
      </c>
      <c r="C5" s="1">
        <f t="shared" si="0"/>
        <v>3</v>
      </c>
      <c r="D5" t="s">
        <v>27</v>
      </c>
      <c r="E5" t="s">
        <v>38</v>
      </c>
      <c r="F5" s="4" t="s">
        <v>100</v>
      </c>
      <c r="G5" s="5" t="s">
        <v>30</v>
      </c>
      <c r="H5" t="s">
        <v>101</v>
      </c>
      <c r="I5" t="s">
        <v>102</v>
      </c>
      <c r="J5" t="s">
        <v>103</v>
      </c>
      <c r="K5" t="s">
        <v>104</v>
      </c>
      <c r="L5" s="12" t="s">
        <v>105</v>
      </c>
      <c r="M5" t="s">
        <v>43</v>
      </c>
      <c r="N5" s="10">
        <v>0.01</v>
      </c>
      <c r="O5" s="10">
        <f aca="true" t="shared" si="1" ref="O5:O13">C5*N5</f>
        <v>0.03</v>
      </c>
    </row>
    <row r="6" spans="2:15" ht="12">
      <c r="B6" s="11" t="s">
        <v>307</v>
      </c>
      <c r="C6" s="1">
        <f t="shared" si="0"/>
        <v>11</v>
      </c>
      <c r="D6" t="s">
        <v>27</v>
      </c>
      <c r="E6" t="s">
        <v>38</v>
      </c>
      <c r="F6" s="4" t="s">
        <v>107</v>
      </c>
      <c r="G6" s="5" t="s">
        <v>30</v>
      </c>
      <c r="H6" t="s">
        <v>108</v>
      </c>
      <c r="I6" t="s">
        <v>102</v>
      </c>
      <c r="J6" t="s">
        <v>109</v>
      </c>
      <c r="K6" t="s">
        <v>110</v>
      </c>
      <c r="L6" s="5" t="s">
        <v>42</v>
      </c>
      <c r="M6" t="s">
        <v>43</v>
      </c>
      <c r="N6" s="10">
        <v>0.01</v>
      </c>
      <c r="O6" s="10">
        <f t="shared" si="1"/>
        <v>0.11</v>
      </c>
    </row>
    <row r="7" spans="2:15" ht="12">
      <c r="B7" s="11" t="s">
        <v>308</v>
      </c>
      <c r="C7" s="1">
        <f t="shared" si="0"/>
        <v>4</v>
      </c>
      <c r="D7" t="s">
        <v>27</v>
      </c>
      <c r="E7" t="s">
        <v>38</v>
      </c>
      <c r="F7" s="4" t="s">
        <v>127</v>
      </c>
      <c r="G7" s="5" t="s">
        <v>30</v>
      </c>
      <c r="H7" t="s">
        <v>128</v>
      </c>
      <c r="I7" t="s">
        <v>102</v>
      </c>
      <c r="J7" t="s">
        <v>129</v>
      </c>
      <c r="K7" t="s">
        <v>245</v>
      </c>
      <c r="L7" s="5" t="s">
        <v>42</v>
      </c>
      <c r="M7" t="s">
        <v>43</v>
      </c>
      <c r="N7" s="10">
        <v>0.01</v>
      </c>
      <c r="O7" s="10">
        <f t="shared" si="1"/>
        <v>0.04</v>
      </c>
    </row>
    <row r="8" spans="2:15" ht="12">
      <c r="B8" s="11" t="s">
        <v>309</v>
      </c>
      <c r="C8" s="1">
        <f t="shared" si="0"/>
        <v>3</v>
      </c>
      <c r="D8" t="s">
        <v>27</v>
      </c>
      <c r="E8" t="s">
        <v>38</v>
      </c>
      <c r="F8" s="4" t="s">
        <v>132</v>
      </c>
      <c r="G8" s="5" t="s">
        <v>30</v>
      </c>
      <c r="H8" t="s">
        <v>133</v>
      </c>
      <c r="I8" t="s">
        <v>134</v>
      </c>
      <c r="J8" t="s">
        <v>135</v>
      </c>
      <c r="K8" t="s">
        <v>136</v>
      </c>
      <c r="L8" s="5" t="s">
        <v>137</v>
      </c>
      <c r="M8" t="s">
        <v>138</v>
      </c>
      <c r="N8" s="10">
        <v>0.25</v>
      </c>
      <c r="O8" s="10">
        <f t="shared" si="1"/>
        <v>0.75</v>
      </c>
    </row>
    <row r="9" spans="1:15" ht="12">
      <c r="A9" s="11" t="s">
        <v>25</v>
      </c>
      <c r="B9" t="s">
        <v>310</v>
      </c>
      <c r="C9" s="1">
        <f t="shared" si="0"/>
        <v>1</v>
      </c>
      <c r="D9" s="1" t="s">
        <v>311</v>
      </c>
      <c r="E9" t="s">
        <v>38</v>
      </c>
      <c r="H9" s="11" t="s">
        <v>312</v>
      </c>
      <c r="I9" t="s">
        <v>147</v>
      </c>
      <c r="J9" s="14" t="s">
        <v>313</v>
      </c>
      <c r="K9" t="s">
        <v>314</v>
      </c>
      <c r="M9" s="11" t="s">
        <v>312</v>
      </c>
      <c r="N9" s="10">
        <v>0.30000000000000004</v>
      </c>
      <c r="O9" s="10">
        <f t="shared" si="1"/>
        <v>0.30000000000000004</v>
      </c>
    </row>
    <row r="10" spans="2:15" ht="12">
      <c r="B10" t="s">
        <v>168</v>
      </c>
      <c r="C10" s="1">
        <f t="shared" si="0"/>
        <v>1</v>
      </c>
      <c r="D10" t="s">
        <v>27</v>
      </c>
      <c r="E10" t="s">
        <v>38</v>
      </c>
      <c r="H10" t="s">
        <v>315</v>
      </c>
      <c r="I10" t="s">
        <v>316</v>
      </c>
      <c r="J10" s="11" t="s">
        <v>317</v>
      </c>
      <c r="K10" s="11" t="s">
        <v>237</v>
      </c>
      <c r="L10" s="5" t="s">
        <v>318</v>
      </c>
      <c r="M10" s="11" t="s">
        <v>315</v>
      </c>
      <c r="N10" s="10">
        <v>6</v>
      </c>
      <c r="O10" s="10">
        <f t="shared" si="1"/>
        <v>6</v>
      </c>
    </row>
    <row r="11" spans="2:15" ht="12">
      <c r="B11" t="s">
        <v>174</v>
      </c>
      <c r="C11" s="1">
        <f t="shared" si="0"/>
        <v>1</v>
      </c>
      <c r="D11" t="s">
        <v>27</v>
      </c>
      <c r="E11" t="s">
        <v>38</v>
      </c>
      <c r="H11" t="s">
        <v>175</v>
      </c>
      <c r="I11" t="s">
        <v>176</v>
      </c>
      <c r="J11" t="s">
        <v>175</v>
      </c>
      <c r="K11" t="s">
        <v>177</v>
      </c>
      <c r="L11" s="5" t="s">
        <v>178</v>
      </c>
      <c r="M11" t="s">
        <v>179</v>
      </c>
      <c r="N11" s="10">
        <v>1.25</v>
      </c>
      <c r="O11" s="10">
        <f t="shared" si="1"/>
        <v>1.25</v>
      </c>
    </row>
    <row r="12" spans="2:15" ht="12">
      <c r="B12" s="11" t="s">
        <v>319</v>
      </c>
      <c r="C12" s="1">
        <f t="shared" si="0"/>
        <v>6</v>
      </c>
      <c r="D12" t="s">
        <v>27</v>
      </c>
      <c r="E12" t="s">
        <v>38</v>
      </c>
      <c r="F12" s="4" t="s">
        <v>320</v>
      </c>
      <c r="H12" t="s">
        <v>321</v>
      </c>
      <c r="I12" t="s">
        <v>322</v>
      </c>
      <c r="J12" t="s">
        <v>323</v>
      </c>
      <c r="K12" t="s">
        <v>324</v>
      </c>
      <c r="M12" s="11" t="s">
        <v>321</v>
      </c>
      <c r="N12" s="10">
        <v>0.47</v>
      </c>
      <c r="O12" s="10">
        <f t="shared" si="1"/>
        <v>2.82</v>
      </c>
    </row>
    <row r="13" spans="1:15" ht="12">
      <c r="A13" s="11" t="s">
        <v>25</v>
      </c>
      <c r="B13" t="s">
        <v>325</v>
      </c>
      <c r="C13" s="1">
        <v>3</v>
      </c>
      <c r="D13" t="s">
        <v>27</v>
      </c>
      <c r="E13" t="s">
        <v>38</v>
      </c>
      <c r="H13" t="s">
        <v>326</v>
      </c>
      <c r="I13" t="s">
        <v>327</v>
      </c>
      <c r="J13" s="11" t="s">
        <v>326</v>
      </c>
      <c r="K13" t="s">
        <v>328</v>
      </c>
      <c r="L13" s="5" t="s">
        <v>329</v>
      </c>
      <c r="M13" t="s">
        <v>330</v>
      </c>
      <c r="N13" s="10">
        <v>5</v>
      </c>
      <c r="O13" s="10">
        <f t="shared" si="1"/>
        <v>15</v>
      </c>
    </row>
    <row r="14" spans="6:12" ht="12">
      <c r="F14"/>
      <c r="G14"/>
      <c r="L14"/>
    </row>
    <row r="15" spans="6:12" ht="12">
      <c r="F15"/>
      <c r="G15"/>
      <c r="L15"/>
    </row>
    <row r="16" spans="6:15" ht="12">
      <c r="F16"/>
      <c r="G16"/>
      <c r="L16"/>
      <c r="N16" s="3" t="s">
        <v>4</v>
      </c>
      <c r="O16" s="3">
        <f>SUM(O5:O13)</f>
        <v>26.3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="89" zoomScaleNormal="89" workbookViewId="0" topLeftCell="A1">
      <selection activeCell="M4" sqref="M4"/>
    </sheetView>
  </sheetViews>
  <sheetFormatPr defaultColWidth="11.57421875" defaultRowHeight="12.75"/>
  <cols>
    <col min="1" max="1" width="15.00390625" style="0" customWidth="1"/>
    <col min="2" max="2" width="31.7109375" style="0" customWidth="1"/>
    <col min="3" max="3" width="4.140625" style="0" customWidth="1"/>
    <col min="4" max="4" width="5.00390625" style="0" customWidth="1"/>
    <col min="5" max="5" width="6.28125" style="0" customWidth="1"/>
    <col min="6" max="6" width="6.8515625" style="4" customWidth="1"/>
    <col min="7" max="7" width="6.00390625" style="5" customWidth="1"/>
    <col min="8" max="8" width="27.00390625" style="0" customWidth="1"/>
    <col min="9" max="9" width="21.00390625" style="0" customWidth="1"/>
    <col min="10" max="10" width="21.7109375" style="0" customWidth="1"/>
    <col min="11" max="11" width="23.8515625" style="0" customWidth="1"/>
    <col min="12" max="12" width="10.140625" style="5" customWidth="1"/>
    <col min="13" max="13" width="27.8515625" style="0" customWidth="1"/>
    <col min="14" max="15" width="11.421875" style="2" customWidth="1"/>
    <col min="16" max="16384" width="11.421875" style="0" customWidth="1"/>
  </cols>
  <sheetData>
    <row r="1" ht="12">
      <c r="A1" s="1" t="s">
        <v>331</v>
      </c>
    </row>
    <row r="3" spans="1:15" ht="12">
      <c r="A3" t="s">
        <v>10</v>
      </c>
      <c r="B3" t="s">
        <v>11</v>
      </c>
      <c r="C3" t="s">
        <v>12</v>
      </c>
      <c r="D3" t="s">
        <v>13</v>
      </c>
      <c r="E3" t="s">
        <v>14</v>
      </c>
      <c r="F3" s="4" t="s">
        <v>15</v>
      </c>
      <c r="G3" s="5" t="s">
        <v>16</v>
      </c>
      <c r="H3" t="s">
        <v>17</v>
      </c>
      <c r="I3" t="s">
        <v>18</v>
      </c>
      <c r="J3" t="s">
        <v>19</v>
      </c>
      <c r="K3" t="s">
        <v>20</v>
      </c>
      <c r="L3" s="5" t="s">
        <v>21</v>
      </c>
      <c r="M3" t="s">
        <v>22</v>
      </c>
      <c r="N3" s="2" t="s">
        <v>23</v>
      </c>
      <c r="O3" s="2" t="s">
        <v>24</v>
      </c>
    </row>
    <row r="4" spans="1:13" ht="12">
      <c r="A4" t="s">
        <v>25</v>
      </c>
      <c r="B4" t="s">
        <v>304</v>
      </c>
      <c r="C4" s="1">
        <f aca="true" t="shared" si="0" ref="C4:C12">LEN(B4)-LEN(SUBSTITUTE(B4,",",""))+1</f>
        <v>1</v>
      </c>
      <c r="D4" s="1" t="s">
        <v>140</v>
      </c>
      <c r="E4" t="s">
        <v>38</v>
      </c>
      <c r="F4" s="4" t="s">
        <v>29</v>
      </c>
      <c r="G4" s="5" t="s">
        <v>30</v>
      </c>
      <c r="H4" s="11" t="s">
        <v>305</v>
      </c>
      <c r="M4" s="11" t="s">
        <v>138</v>
      </c>
    </row>
    <row r="5" spans="2:15" ht="12">
      <c r="B5" s="11" t="s">
        <v>306</v>
      </c>
      <c r="C5" s="1">
        <f t="shared" si="0"/>
        <v>3</v>
      </c>
      <c r="D5" t="s">
        <v>27</v>
      </c>
      <c r="E5" t="s">
        <v>38</v>
      </c>
      <c r="F5" s="4" t="s">
        <v>100</v>
      </c>
      <c r="G5" s="5" t="s">
        <v>30</v>
      </c>
      <c r="H5" t="s">
        <v>101</v>
      </c>
      <c r="I5" t="s">
        <v>102</v>
      </c>
      <c r="J5" t="s">
        <v>103</v>
      </c>
      <c r="K5" t="s">
        <v>104</v>
      </c>
      <c r="L5" s="12" t="s">
        <v>105</v>
      </c>
      <c r="M5" t="s">
        <v>43</v>
      </c>
      <c r="N5" s="10">
        <v>0.01</v>
      </c>
      <c r="O5" s="10">
        <f aca="true" t="shared" si="1" ref="O5:O13">C5*N5</f>
        <v>0.03</v>
      </c>
    </row>
    <row r="6" spans="2:15" ht="12">
      <c r="B6" s="11" t="s">
        <v>307</v>
      </c>
      <c r="C6" s="1">
        <f t="shared" si="0"/>
        <v>11</v>
      </c>
      <c r="D6" t="s">
        <v>27</v>
      </c>
      <c r="E6" t="s">
        <v>38</v>
      </c>
      <c r="F6" s="4" t="s">
        <v>107</v>
      </c>
      <c r="G6" s="5" t="s">
        <v>30</v>
      </c>
      <c r="H6" t="s">
        <v>108</v>
      </c>
      <c r="I6" t="s">
        <v>102</v>
      </c>
      <c r="J6" t="s">
        <v>109</v>
      </c>
      <c r="K6" t="s">
        <v>110</v>
      </c>
      <c r="L6" s="5" t="s">
        <v>42</v>
      </c>
      <c r="M6" t="s">
        <v>43</v>
      </c>
      <c r="N6" s="10">
        <v>0.01</v>
      </c>
      <c r="O6" s="10">
        <f t="shared" si="1"/>
        <v>0.11</v>
      </c>
    </row>
    <row r="7" spans="2:15" ht="12">
      <c r="B7" s="11" t="s">
        <v>308</v>
      </c>
      <c r="C7" s="1">
        <f t="shared" si="0"/>
        <v>4</v>
      </c>
      <c r="D7" t="s">
        <v>27</v>
      </c>
      <c r="E7" t="s">
        <v>38</v>
      </c>
      <c r="F7" s="4" t="s">
        <v>127</v>
      </c>
      <c r="G7" s="5" t="s">
        <v>30</v>
      </c>
      <c r="H7" t="s">
        <v>128</v>
      </c>
      <c r="I7" t="s">
        <v>102</v>
      </c>
      <c r="J7" t="s">
        <v>129</v>
      </c>
      <c r="K7" t="s">
        <v>245</v>
      </c>
      <c r="L7" s="5" t="s">
        <v>42</v>
      </c>
      <c r="M7" t="s">
        <v>43</v>
      </c>
      <c r="N7" s="10">
        <v>0.01</v>
      </c>
      <c r="O7" s="10">
        <f t="shared" si="1"/>
        <v>0.04</v>
      </c>
    </row>
    <row r="8" spans="2:15" ht="12">
      <c r="B8" s="11" t="s">
        <v>309</v>
      </c>
      <c r="C8" s="1">
        <f t="shared" si="0"/>
        <v>3</v>
      </c>
      <c r="D8" t="s">
        <v>27</v>
      </c>
      <c r="E8" t="s">
        <v>38</v>
      </c>
      <c r="F8" s="4" t="s">
        <v>132</v>
      </c>
      <c r="G8" s="5" t="s">
        <v>30</v>
      </c>
      <c r="H8" t="s">
        <v>133</v>
      </c>
      <c r="I8" t="s">
        <v>134</v>
      </c>
      <c r="J8" t="s">
        <v>135</v>
      </c>
      <c r="K8" t="s">
        <v>136</v>
      </c>
      <c r="L8" s="5" t="s">
        <v>137</v>
      </c>
      <c r="M8" t="s">
        <v>138</v>
      </c>
      <c r="N8" s="10">
        <v>0.25</v>
      </c>
      <c r="O8" s="10">
        <f t="shared" si="1"/>
        <v>0.75</v>
      </c>
    </row>
    <row r="9" spans="2:15" ht="12">
      <c r="B9" t="s">
        <v>310</v>
      </c>
      <c r="C9" s="1">
        <f t="shared" si="0"/>
        <v>1</v>
      </c>
      <c r="D9" s="1" t="s">
        <v>311</v>
      </c>
      <c r="E9" t="s">
        <v>38</v>
      </c>
      <c r="H9" s="11" t="s">
        <v>312</v>
      </c>
      <c r="I9" t="s">
        <v>147</v>
      </c>
      <c r="J9" s="14" t="s">
        <v>313</v>
      </c>
      <c r="K9" t="s">
        <v>314</v>
      </c>
      <c r="M9" s="11" t="s">
        <v>312</v>
      </c>
      <c r="N9" s="10">
        <v>0.30000000000000004</v>
      </c>
      <c r="O9" s="10">
        <f t="shared" si="1"/>
        <v>0.30000000000000004</v>
      </c>
    </row>
    <row r="10" spans="2:15" ht="12">
      <c r="B10" t="s">
        <v>168</v>
      </c>
      <c r="C10" s="1">
        <f t="shared" si="0"/>
        <v>1</v>
      </c>
      <c r="D10" t="s">
        <v>27</v>
      </c>
      <c r="E10" t="s">
        <v>38</v>
      </c>
      <c r="H10" t="s">
        <v>315</v>
      </c>
      <c r="I10" t="s">
        <v>316</v>
      </c>
      <c r="J10" s="11" t="s">
        <v>317</v>
      </c>
      <c r="K10" s="11" t="s">
        <v>237</v>
      </c>
      <c r="L10" s="5" t="s">
        <v>318</v>
      </c>
      <c r="M10" s="11" t="s">
        <v>315</v>
      </c>
      <c r="N10" s="10">
        <v>6</v>
      </c>
      <c r="O10" s="10">
        <f t="shared" si="1"/>
        <v>6</v>
      </c>
    </row>
    <row r="11" spans="2:15" ht="12">
      <c r="B11" t="s">
        <v>174</v>
      </c>
      <c r="C11" s="1">
        <f t="shared" si="0"/>
        <v>1</v>
      </c>
      <c r="D11" t="s">
        <v>27</v>
      </c>
      <c r="E11" t="s">
        <v>38</v>
      </c>
      <c r="H11" t="s">
        <v>332</v>
      </c>
      <c r="I11" t="s">
        <v>255</v>
      </c>
      <c r="J11" t="s">
        <v>333</v>
      </c>
      <c r="K11" t="s">
        <v>334</v>
      </c>
      <c r="L11" s="5" t="s">
        <v>258</v>
      </c>
      <c r="M11" t="s">
        <v>335</v>
      </c>
      <c r="N11" s="10">
        <v>0.30000000000000004</v>
      </c>
      <c r="O11" s="10">
        <f t="shared" si="1"/>
        <v>0.30000000000000004</v>
      </c>
    </row>
    <row r="12" spans="2:15" ht="12">
      <c r="B12" s="11" t="s">
        <v>319</v>
      </c>
      <c r="C12" s="1">
        <f t="shared" si="0"/>
        <v>6</v>
      </c>
      <c r="D12" t="s">
        <v>27</v>
      </c>
      <c r="E12" t="s">
        <v>38</v>
      </c>
      <c r="F12" s="4" t="s">
        <v>320</v>
      </c>
      <c r="H12" t="s">
        <v>321</v>
      </c>
      <c r="I12" t="s">
        <v>322</v>
      </c>
      <c r="J12" t="s">
        <v>323</v>
      </c>
      <c r="K12" t="s">
        <v>324</v>
      </c>
      <c r="M12" s="11" t="s">
        <v>321</v>
      </c>
      <c r="N12" s="10">
        <v>0.47</v>
      </c>
      <c r="O12" s="10">
        <f t="shared" si="1"/>
        <v>2.82</v>
      </c>
    </row>
    <row r="13" spans="1:15" ht="12">
      <c r="A13" s="11" t="s">
        <v>25</v>
      </c>
      <c r="B13" t="s">
        <v>325</v>
      </c>
      <c r="C13" s="1">
        <v>3</v>
      </c>
      <c r="D13" t="s">
        <v>27</v>
      </c>
      <c r="E13" t="s">
        <v>38</v>
      </c>
      <c r="H13" t="s">
        <v>326</v>
      </c>
      <c r="I13" t="s">
        <v>327</v>
      </c>
      <c r="J13" s="11" t="s">
        <v>326</v>
      </c>
      <c r="K13" t="s">
        <v>328</v>
      </c>
      <c r="L13" s="5" t="s">
        <v>329</v>
      </c>
      <c r="M13" t="s">
        <v>330</v>
      </c>
      <c r="N13" s="10">
        <v>5</v>
      </c>
      <c r="O13" s="10">
        <f t="shared" si="1"/>
        <v>15</v>
      </c>
    </row>
    <row r="14" spans="6:12" ht="12">
      <c r="F14"/>
      <c r="G14"/>
      <c r="L14"/>
    </row>
    <row r="15" spans="6:12" ht="12">
      <c r="F15"/>
      <c r="G15"/>
      <c r="L15"/>
    </row>
    <row r="16" spans="6:15" ht="12">
      <c r="F16"/>
      <c r="G16"/>
      <c r="L16"/>
      <c r="N16" s="3" t="s">
        <v>4</v>
      </c>
      <c r="O16" s="3">
        <f>SUM(O5:O13)</f>
        <v>25.35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39020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2013-05-01T18:59:19Z</dcterms:created>
  <dcterms:modified xsi:type="dcterms:W3CDTF">2014-08-07T14:36:57Z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